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ureen_gaidys_vermont_gov/Documents/admin/Sharepoint Transfers/Act 173/2023/05-2023/"/>
    </mc:Choice>
  </mc:AlternateContent>
  <xr:revisionPtr revIDLastSave="9" documentId="8_{A60E6CA0-0F5A-47D2-9C7C-8C32323535AD}" xr6:coauthVersionLast="47" xr6:coauthVersionMax="47" xr10:uidLastSave="{6D97BB17-8BFC-4F47-88AA-FE79690CE5D4}"/>
  <bookViews>
    <workbookView xWindow="-120" yWindow="-120" windowWidth="29040" windowHeight="15840" xr2:uid="{7837D106-9C82-4103-A691-B91263679684}"/>
  </bookViews>
  <sheets>
    <sheet name="for FY24" sheetId="1" r:id="rId1"/>
    <sheet name="EqPup comparis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" i="1" l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3" i="1"/>
  <c r="L6" i="2" l="1"/>
  <c r="I6" i="2"/>
  <c r="J6" i="2" s="1"/>
  <c r="H6" i="2"/>
  <c r="I6" i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H6" i="1"/>
  <c r="M6" i="2" l="1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45" i="2" l="1"/>
  <c r="J13" i="2" s="1"/>
  <c r="I145" i="2"/>
  <c r="I13" i="2" s="1"/>
  <c r="H145" i="2"/>
  <c r="H13" i="2" s="1"/>
  <c r="G145" i="2"/>
  <c r="G13" i="2" s="1"/>
  <c r="M145" i="2"/>
  <c r="M13" i="2" s="1"/>
  <c r="L145" i="2"/>
  <c r="L13" i="2" s="1"/>
  <c r="AD139" i="1" l="1"/>
  <c r="AD136" i="1"/>
  <c r="AD134" i="1"/>
  <c r="AD129" i="1"/>
  <c r="AD128" i="1"/>
  <c r="AD124" i="1"/>
  <c r="AD123" i="1"/>
  <c r="AD122" i="1"/>
  <c r="AD118" i="1"/>
  <c r="AD117" i="1"/>
  <c r="AD116" i="1"/>
  <c r="AD112" i="1"/>
  <c r="AD111" i="1"/>
  <c r="AD95" i="1"/>
  <c r="AD73" i="1"/>
  <c r="AD58" i="1"/>
  <c r="AD56" i="1"/>
  <c r="AD45" i="1"/>
  <c r="AD44" i="1"/>
  <c r="AD43" i="1"/>
  <c r="AD38" i="1"/>
  <c r="AD35" i="1"/>
  <c r="AD34" i="1"/>
  <c r="AD33" i="1"/>
  <c r="AD32" i="1"/>
  <c r="AD29" i="1"/>
  <c r="AD28" i="1"/>
  <c r="AD25" i="1"/>
  <c r="AD24" i="1"/>
  <c r="AD19" i="1"/>
  <c r="AD18" i="1" l="1"/>
  <c r="R145" i="1"/>
  <c r="R13" i="1" s="1"/>
  <c r="AD17" i="1"/>
  <c r="L145" i="1"/>
  <c r="L13" i="1" s="1"/>
  <c r="H145" i="1"/>
  <c r="H13" i="1" s="1"/>
  <c r="K145" i="1"/>
  <c r="K13" i="1" s="1"/>
  <c r="Q145" i="1"/>
  <c r="Q13" i="1" s="1"/>
  <c r="AD37" i="1"/>
  <c r="J145" i="1"/>
  <c r="J13" i="1" s="1"/>
  <c r="I145" i="1"/>
  <c r="I13" i="1" s="1"/>
  <c r="AA145" i="1"/>
  <c r="AA13" i="1" s="1"/>
  <c r="AD26" i="1"/>
  <c r="T145" i="1"/>
  <c r="T13" i="1" s="1"/>
  <c r="O145" i="1"/>
  <c r="O13" i="1" s="1"/>
  <c r="X145" i="1"/>
  <c r="X13" i="1" s="1"/>
  <c r="U145" i="1"/>
  <c r="U13" i="1" s="1"/>
  <c r="M145" i="1"/>
  <c r="M13" i="1" s="1"/>
  <c r="P145" i="1"/>
  <c r="P13" i="1" s="1"/>
  <c r="AD31" i="1"/>
  <c r="AD30" i="1"/>
  <c r="AD39" i="1"/>
  <c r="AD42" i="1"/>
  <c r="AD47" i="1"/>
  <c r="AD51" i="1"/>
  <c r="AD40" i="1"/>
  <c r="AD46" i="1"/>
  <c r="Y145" i="1"/>
  <c r="Y13" i="1" s="1"/>
  <c r="AD55" i="1"/>
  <c r="AD69" i="1"/>
  <c r="AD48" i="1"/>
  <c r="AD59" i="1"/>
  <c r="AD61" i="1"/>
  <c r="AD52" i="1"/>
  <c r="AD67" i="1"/>
  <c r="AD76" i="1"/>
  <c r="AD70" i="1"/>
  <c r="AD64" i="1"/>
  <c r="AD65" i="1"/>
  <c r="AD86" i="1"/>
  <c r="AD50" i="1"/>
  <c r="AD54" i="1"/>
  <c r="AD80" i="1"/>
  <c r="AD77" i="1"/>
  <c r="AD90" i="1"/>
  <c r="AD75" i="1"/>
  <c r="AD91" i="1"/>
  <c r="AD72" i="1"/>
  <c r="AD83" i="1"/>
  <c r="AD88" i="1"/>
  <c r="AD89" i="1"/>
  <c r="AD93" i="1"/>
  <c r="AD82" i="1"/>
  <c r="AD84" i="1"/>
  <c r="AD78" i="1"/>
  <c r="AD85" i="1"/>
  <c r="AD94" i="1"/>
  <c r="AD102" i="1"/>
  <c r="AD98" i="1"/>
  <c r="AD105" i="1"/>
  <c r="AD104" i="1"/>
  <c r="AD109" i="1"/>
  <c r="AD106" i="1"/>
  <c r="AD110" i="1"/>
  <c r="AD114" i="1"/>
  <c r="AD120" i="1"/>
  <c r="AD115" i="1"/>
  <c r="AD119" i="1"/>
  <c r="AD131" i="1"/>
  <c r="AD127" i="1"/>
  <c r="AD125" i="1"/>
  <c r="AD132" i="1"/>
  <c r="AD137" i="1"/>
  <c r="AD140" i="1"/>
  <c r="AD141" i="1"/>
  <c r="AD143" i="1"/>
  <c r="AD142" i="1" l="1"/>
  <c r="AD107" i="1"/>
  <c r="AD100" i="1"/>
  <c r="AD87" i="1"/>
  <c r="AD21" i="1"/>
  <c r="G145" i="1"/>
  <c r="G13" i="1" s="1"/>
  <c r="AB145" i="1"/>
  <c r="AB13" i="1" s="1"/>
  <c r="AD144" i="1"/>
  <c r="AD138" i="1"/>
  <c r="AD113" i="1"/>
  <c r="AD96" i="1"/>
  <c r="AD81" i="1"/>
  <c r="AD92" i="1"/>
  <c r="AD62" i="1"/>
  <c r="AD135" i="1"/>
  <c r="AD126" i="1"/>
  <c r="AD99" i="1"/>
  <c r="AD103" i="1"/>
  <c r="AD79" i="1"/>
  <c r="AD71" i="1"/>
  <c r="AD63" i="1"/>
  <c r="AD57" i="1"/>
  <c r="AD130" i="1"/>
  <c r="AD108" i="1"/>
  <c r="AD60" i="1"/>
  <c r="AD53" i="1"/>
  <c r="AD36" i="1"/>
  <c r="AD49" i="1"/>
  <c r="AD41" i="1"/>
  <c r="AD23" i="1"/>
  <c r="AD101" i="1"/>
  <c r="AD66" i="1"/>
  <c r="V145" i="1"/>
  <c r="V13" i="1" s="1"/>
  <c r="AD74" i="1"/>
  <c r="W145" i="1"/>
  <c r="W13" i="1" s="1"/>
  <c r="AD20" i="1"/>
  <c r="N145" i="1"/>
  <c r="N13" i="1" s="1"/>
  <c r="AD27" i="1"/>
  <c r="AD22" i="1"/>
  <c r="AD133" i="1"/>
  <c r="AD121" i="1"/>
  <c r="AD97" i="1"/>
  <c r="AD68" i="1"/>
  <c r="S145" i="1"/>
  <c r="S13" i="1" s="1"/>
  <c r="AD145" i="1" l="1"/>
  <c r="AD13" i="1" s="1"/>
  <c r="AC145" i="1"/>
  <c r="AC13" i="1" s="1"/>
  <c r="Z145" i="1" l="1"/>
  <c r="Z13" i="1" s="1"/>
</calcChain>
</file>

<file path=xl/sharedStrings.xml><?xml version="1.0" encoding="utf-8"?>
<sst xmlns="http://schemas.openxmlformats.org/spreadsheetml/2006/main" count="1125" uniqueCount="451">
  <si>
    <t>Grade weights</t>
  </si>
  <si>
    <t>FRL weights</t>
  </si>
  <si>
    <t>EL weights</t>
  </si>
  <si>
    <t>Sparsity weights</t>
  </si>
  <si>
    <t>Small school weights</t>
  </si>
  <si>
    <t>LT ADM</t>
  </si>
  <si>
    <t>Sparsity</t>
  </si>
  <si>
    <t>Small School</t>
  </si>
  <si>
    <t>LTW ADM</t>
  </si>
  <si>
    <t>Districts</t>
  </si>
  <si>
    <t>2-yr avg</t>
  </si>
  <si>
    <t>EEE/pK</t>
  </si>
  <si>
    <t>Middle, 6-8</t>
  </si>
  <si>
    <t>Secondary, 9-12</t>
  </si>
  <si>
    <t>Econ disadvan</t>
  </si>
  <si>
    <t>ELL</t>
  </si>
  <si>
    <t>&lt; 36 pop/mi^2</t>
  </si>
  <si>
    <t>36 ≤ pop/mi^2 &lt; 55</t>
  </si>
  <si>
    <t>55 ≤ pop/mi^2 &lt; 100</t>
  </si>
  <si>
    <t>≤ 55 pop/mi^2</t>
  </si>
  <si>
    <t>meeting</t>
  </si>
  <si>
    <t>ADM</t>
  </si>
  <si>
    <t>enrollment ≤ 100</t>
  </si>
  <si>
    <t>enrollment &gt; 100, ≤ 250</t>
  </si>
  <si>
    <t>Count</t>
  </si>
  <si>
    <t>Weight</t>
  </si>
  <si>
    <t>plus SPS</t>
  </si>
  <si>
    <t>Criteria</t>
  </si>
  <si>
    <t>District  ID</t>
  </si>
  <si>
    <t>County</t>
  </si>
  <si>
    <t>S.U.</t>
  </si>
  <si>
    <t>Addison</t>
  </si>
  <si>
    <t>U061</t>
  </si>
  <si>
    <t>Mt. Abraham USD</t>
  </si>
  <si>
    <t>U054</t>
  </si>
  <si>
    <t>Addison NW USD</t>
  </si>
  <si>
    <t>U055</t>
  </si>
  <si>
    <t>Addison Central USD</t>
  </si>
  <si>
    <t>Rutland</t>
  </si>
  <si>
    <t>U062</t>
  </si>
  <si>
    <t>Slate Valley USD</t>
  </si>
  <si>
    <t>T005</t>
  </si>
  <si>
    <t>Arlington</t>
  </si>
  <si>
    <t>Bennington</t>
  </si>
  <si>
    <t>T141</t>
  </si>
  <si>
    <t>North Bennington ID</t>
  </si>
  <si>
    <t>T181</t>
  </si>
  <si>
    <t>Sandgate</t>
  </si>
  <si>
    <t>T259</t>
  </si>
  <si>
    <t>Glastenbury</t>
  </si>
  <si>
    <t>U014</t>
  </si>
  <si>
    <t>Mt. Anthony UHSD</t>
  </si>
  <si>
    <t>U087</t>
  </si>
  <si>
    <t>Southwest Vermont UESD</t>
  </si>
  <si>
    <t>Windham</t>
  </si>
  <si>
    <t>Windsor</t>
  </si>
  <si>
    <t>T248</t>
  </si>
  <si>
    <t>Winhall</t>
  </si>
  <si>
    <t>U063</t>
  </si>
  <si>
    <t>Taconic &amp; Green Regional USD</t>
  </si>
  <si>
    <t>U084</t>
  </si>
  <si>
    <t>Mettawee School District</t>
  </si>
  <si>
    <t>T050</t>
  </si>
  <si>
    <t>Colchester</t>
  </si>
  <si>
    <t>Chittenden</t>
  </si>
  <si>
    <t>Caledonia</t>
  </si>
  <si>
    <t>T038</t>
  </si>
  <si>
    <t>Cabot</t>
  </si>
  <si>
    <t>Washington</t>
  </si>
  <si>
    <t>T057</t>
  </si>
  <si>
    <t>Danville</t>
  </si>
  <si>
    <t>T151</t>
  </si>
  <si>
    <t>Peacham</t>
  </si>
  <si>
    <t>U033</t>
  </si>
  <si>
    <t>Twinfield USD</t>
  </si>
  <si>
    <t>U078</t>
  </si>
  <si>
    <t>Caledonia Cooperative USD</t>
  </si>
  <si>
    <t>T126</t>
  </si>
  <si>
    <t>Milton</t>
  </si>
  <si>
    <t>T179</t>
  </si>
  <si>
    <t>St. Johnsbury</t>
  </si>
  <si>
    <t>T255</t>
  </si>
  <si>
    <t>Buels Gore</t>
  </si>
  <si>
    <t>U401</t>
  </si>
  <si>
    <t>Mt. Mansfield UUSD</t>
  </si>
  <si>
    <t>U056</t>
  </si>
  <si>
    <t>Champlain Valley USD</t>
  </si>
  <si>
    <t>T037</t>
  </si>
  <si>
    <t>Burlington</t>
  </si>
  <si>
    <t>T191</t>
  </si>
  <si>
    <t>South Burlington</t>
  </si>
  <si>
    <t>T249</t>
  </si>
  <si>
    <t>Winooski ID</t>
  </si>
  <si>
    <t>Essex</t>
  </si>
  <si>
    <t>T041</t>
  </si>
  <si>
    <t>Canaan</t>
  </si>
  <si>
    <t>T256</t>
  </si>
  <si>
    <t>Averill</t>
  </si>
  <si>
    <t>T257</t>
  </si>
  <si>
    <t>Avery's Gore</t>
  </si>
  <si>
    <t>T258</t>
  </si>
  <si>
    <t>Ferdinand</t>
  </si>
  <si>
    <t>T260</t>
  </si>
  <si>
    <t>Lewis</t>
  </si>
  <si>
    <t>T262</t>
  </si>
  <si>
    <t>Warner's Grant</t>
  </si>
  <si>
    <t>T263</t>
  </si>
  <si>
    <t>Warren's Gore</t>
  </si>
  <si>
    <t>U065</t>
  </si>
  <si>
    <t>Northeast Kingdom Choice USD</t>
  </si>
  <si>
    <t>Franklin</t>
  </si>
  <si>
    <t>U085</t>
  </si>
  <si>
    <t>Northern Mountain Valley UUSD</t>
  </si>
  <si>
    <t>U088</t>
  </si>
  <si>
    <t>Enosburgh-Richford USD</t>
  </si>
  <si>
    <t>U089</t>
  </si>
  <si>
    <t>Franklin Northwest USD</t>
  </si>
  <si>
    <t>T071</t>
  </si>
  <si>
    <t>Fairfax</t>
  </si>
  <si>
    <t>T077</t>
  </si>
  <si>
    <t>Fletcher</t>
  </si>
  <si>
    <t>T079</t>
  </si>
  <si>
    <t>Georgia</t>
  </si>
  <si>
    <t>U057</t>
  </si>
  <si>
    <t>Maple Run USD</t>
  </si>
  <si>
    <t>T003</t>
  </si>
  <si>
    <t>Alburgh</t>
  </si>
  <si>
    <t>Grand Isle</t>
  </si>
  <si>
    <t>T192</t>
  </si>
  <si>
    <t>South Hero</t>
  </si>
  <si>
    <t>U066</t>
  </si>
  <si>
    <t>Champlain Islands UUSD</t>
  </si>
  <si>
    <t>Lamoille</t>
  </si>
  <si>
    <t>T040</t>
  </si>
  <si>
    <t>Cambridge</t>
  </si>
  <si>
    <t>U058A</t>
  </si>
  <si>
    <t>Lamoille North MUSD</t>
  </si>
  <si>
    <t>U058B</t>
  </si>
  <si>
    <t>Lamoille North USD</t>
  </si>
  <si>
    <t>T198</t>
  </si>
  <si>
    <t>Stowe</t>
  </si>
  <si>
    <t>U090</t>
  </si>
  <si>
    <t>Lamoille South USD</t>
  </si>
  <si>
    <t>Orange</t>
  </si>
  <si>
    <t>T205</t>
  </si>
  <si>
    <t>Thetford</t>
  </si>
  <si>
    <t>U021</t>
  </si>
  <si>
    <t>Blue Mountain USD</t>
  </si>
  <si>
    <t>U036</t>
  </si>
  <si>
    <t>Waits River Valley UESD</t>
  </si>
  <si>
    <t>U091</t>
  </si>
  <si>
    <t>Oxbow UHSD</t>
  </si>
  <si>
    <t>U059</t>
  </si>
  <si>
    <t>Orange Southwest USD</t>
  </si>
  <si>
    <t>T184</t>
  </si>
  <si>
    <t>Sharon</t>
  </si>
  <si>
    <t>T199</t>
  </si>
  <si>
    <t>Strafford</t>
  </si>
  <si>
    <t>U079</t>
  </si>
  <si>
    <t>White River USD</t>
  </si>
  <si>
    <t>U080</t>
  </si>
  <si>
    <t>Granville-Hancock USD</t>
  </si>
  <si>
    <t>U081</t>
  </si>
  <si>
    <t>Rochester-Stockbridge USD</t>
  </si>
  <si>
    <t>U082</t>
  </si>
  <si>
    <t>First Branch USD</t>
  </si>
  <si>
    <t>T030</t>
  </si>
  <si>
    <t>Brighton</t>
  </si>
  <si>
    <t>T044</t>
  </si>
  <si>
    <t>Charleston</t>
  </si>
  <si>
    <t>Orleans</t>
  </si>
  <si>
    <t>T054</t>
  </si>
  <si>
    <t>Coventry</t>
  </si>
  <si>
    <t>T058</t>
  </si>
  <si>
    <t>Derby</t>
  </si>
  <si>
    <t>T097</t>
  </si>
  <si>
    <t>Holland</t>
  </si>
  <si>
    <t>T105</t>
  </si>
  <si>
    <t>Jay</t>
  </si>
  <si>
    <t>T114</t>
  </si>
  <si>
    <t>Lowell</t>
  </si>
  <si>
    <t>T131</t>
  </si>
  <si>
    <t>Morgan</t>
  </si>
  <si>
    <t>T139</t>
  </si>
  <si>
    <t>Newport City</t>
  </si>
  <si>
    <t>T140</t>
  </si>
  <si>
    <t>Newport Town</t>
  </si>
  <si>
    <t>T209</t>
  </si>
  <si>
    <t>Troy</t>
  </si>
  <si>
    <t>T231</t>
  </si>
  <si>
    <t>Westfield</t>
  </si>
  <si>
    <t>U022A</t>
  </si>
  <si>
    <t>North Country Jr UHSD</t>
  </si>
  <si>
    <t>U022B</t>
  </si>
  <si>
    <t>North Country Sr UHSD</t>
  </si>
  <si>
    <t>U092</t>
  </si>
  <si>
    <t>Washington Central USD</t>
  </si>
  <si>
    <t>U052</t>
  </si>
  <si>
    <t>Mill River USD</t>
  </si>
  <si>
    <t>U024</t>
  </si>
  <si>
    <t>Lake Region UHSD</t>
  </si>
  <si>
    <t>U093</t>
  </si>
  <si>
    <t>Orleans Central UESD</t>
  </si>
  <si>
    <t>T055</t>
  </si>
  <si>
    <t>Craftsbury</t>
  </si>
  <si>
    <t>T195</t>
  </si>
  <si>
    <t>Stannard</t>
  </si>
  <si>
    <t>T250</t>
  </si>
  <si>
    <t>Wolcott</t>
  </si>
  <si>
    <t>U026</t>
  </si>
  <si>
    <t>Hazen UHSD</t>
  </si>
  <si>
    <t>U094</t>
  </si>
  <si>
    <t>Orleans Southwest UESD</t>
  </si>
  <si>
    <t>U049</t>
  </si>
  <si>
    <t>Barstow USD</t>
  </si>
  <si>
    <t>U053</t>
  </si>
  <si>
    <t>Otter Valley USD</t>
  </si>
  <si>
    <t>T173</t>
  </si>
  <si>
    <t>Rutland City</t>
  </si>
  <si>
    <t>U060</t>
  </si>
  <si>
    <t>Harwood USD</t>
  </si>
  <si>
    <t>T120</t>
  </si>
  <si>
    <t>Marlboro</t>
  </si>
  <si>
    <t>T200</t>
  </si>
  <si>
    <t>Stratton</t>
  </si>
  <si>
    <t>T246</t>
  </si>
  <si>
    <t>U072A</t>
  </si>
  <si>
    <t>U072B</t>
  </si>
  <si>
    <t>U073</t>
  </si>
  <si>
    <t>River Valleys USD</t>
  </si>
  <si>
    <t>T169</t>
  </si>
  <si>
    <t>Rockingham</t>
  </si>
  <si>
    <t>T234</t>
  </si>
  <si>
    <t>Westminster</t>
  </si>
  <si>
    <t>U027</t>
  </si>
  <si>
    <t>Bellows Falls UHSD</t>
  </si>
  <si>
    <t>U095</t>
  </si>
  <si>
    <t>Windham Northeast UESD</t>
  </si>
  <si>
    <t>T214</t>
  </si>
  <si>
    <t>Vernon</t>
  </si>
  <si>
    <t>U096</t>
  </si>
  <si>
    <t>Windham Southeast USD</t>
  </si>
  <si>
    <t>T090</t>
  </si>
  <si>
    <t>Halifax</t>
  </si>
  <si>
    <t>T164</t>
  </si>
  <si>
    <t>Readsboro</t>
  </si>
  <si>
    <t>T182</t>
  </si>
  <si>
    <t>Searsburg</t>
  </si>
  <si>
    <t>T194</t>
  </si>
  <si>
    <t>Stamford</t>
  </si>
  <si>
    <t>T261</t>
  </si>
  <si>
    <t>Somerset</t>
  </si>
  <si>
    <t>U075</t>
  </si>
  <si>
    <t>Twin Valley USD</t>
  </si>
  <si>
    <t>T153</t>
  </si>
  <si>
    <t>Pittsfield</t>
  </si>
  <si>
    <t>U076</t>
  </si>
  <si>
    <t>Windsor Central UUSD</t>
  </si>
  <si>
    <t>T094</t>
  </si>
  <si>
    <t>Hartland</t>
  </si>
  <si>
    <t>T227</t>
  </si>
  <si>
    <t>Weathersfield</t>
  </si>
  <si>
    <t>U086</t>
  </si>
  <si>
    <t>Mount Ascutney USD</t>
  </si>
  <si>
    <t>T093</t>
  </si>
  <si>
    <t>Hartford</t>
  </si>
  <si>
    <t>T145</t>
  </si>
  <si>
    <t>Norwich</t>
  </si>
  <si>
    <t>T193</t>
  </si>
  <si>
    <t>Springfield</t>
  </si>
  <si>
    <t>U097</t>
  </si>
  <si>
    <t>Barre USD</t>
  </si>
  <si>
    <t>U077</t>
  </si>
  <si>
    <t>Green Mountain USD</t>
  </si>
  <si>
    <t>U083</t>
  </si>
  <si>
    <t>U146</t>
  </si>
  <si>
    <t>Rivendell Interstate USD</t>
  </si>
  <si>
    <t>U051</t>
  </si>
  <si>
    <t>Essex-Westford EC USD</t>
  </si>
  <si>
    <t>T101</t>
  </si>
  <si>
    <t>Ira</t>
  </si>
  <si>
    <t>T174</t>
  </si>
  <si>
    <t>Rutland Town</t>
  </si>
  <si>
    <t>U069</t>
  </si>
  <si>
    <t>Wells Spring USD</t>
  </si>
  <si>
    <t>U070</t>
  </si>
  <si>
    <t>Quarry Valley USD</t>
  </si>
  <si>
    <t>U064</t>
  </si>
  <si>
    <t>Kingdom East USD</t>
  </si>
  <si>
    <t>U067</t>
  </si>
  <si>
    <t>Echo Valley Community School District</t>
  </si>
  <si>
    <t>U068</t>
  </si>
  <si>
    <t>Paine Mountain School District</t>
  </si>
  <si>
    <t>U071</t>
  </si>
  <si>
    <t>Montpelier-Roxbury USD</t>
  </si>
  <si>
    <t>T112</t>
  </si>
  <si>
    <t>Lincoln</t>
  </si>
  <si>
    <t>Z999</t>
  </si>
  <si>
    <t>Statewide Totals</t>
  </si>
  <si>
    <t>Z999Z999</t>
  </si>
  <si>
    <t>U061U061</t>
  </si>
  <si>
    <t>U054U054</t>
  </si>
  <si>
    <t>U055U055</t>
  </si>
  <si>
    <t>U062U062</t>
  </si>
  <si>
    <t>T005T005</t>
  </si>
  <si>
    <t>T141T141</t>
  </si>
  <si>
    <t>T181T181</t>
  </si>
  <si>
    <t>T259T259</t>
  </si>
  <si>
    <t>U014U014</t>
  </si>
  <si>
    <t>U087U087</t>
  </si>
  <si>
    <t>T248T248</t>
  </si>
  <si>
    <t>U063U063</t>
  </si>
  <si>
    <t>U084U084</t>
  </si>
  <si>
    <t>T050T050</t>
  </si>
  <si>
    <t>T038T038</t>
  </si>
  <si>
    <t>T057T057</t>
  </si>
  <si>
    <t>T151T151</t>
  </si>
  <si>
    <t>U033U033</t>
  </si>
  <si>
    <t>U078U078</t>
  </si>
  <si>
    <t>T126T126</t>
  </si>
  <si>
    <t>T179T179</t>
  </si>
  <si>
    <t>T255T255</t>
  </si>
  <si>
    <t>U401U401</t>
  </si>
  <si>
    <t>U056U056</t>
  </si>
  <si>
    <t>T037T037</t>
  </si>
  <si>
    <t>T191T191</t>
  </si>
  <si>
    <t>T249T249</t>
  </si>
  <si>
    <t>T041T041</t>
  </si>
  <si>
    <t>T256T256</t>
  </si>
  <si>
    <t>T257T257</t>
  </si>
  <si>
    <t>T258T258</t>
  </si>
  <si>
    <t>T260T260</t>
  </si>
  <si>
    <t>T262T262</t>
  </si>
  <si>
    <t>T263T263</t>
  </si>
  <si>
    <t>U065U065</t>
  </si>
  <si>
    <t>U085U085</t>
  </si>
  <si>
    <t>U088U088</t>
  </si>
  <si>
    <t>U089U089</t>
  </si>
  <si>
    <t>T071T071</t>
  </si>
  <si>
    <t>T077T077</t>
  </si>
  <si>
    <t>T079T079</t>
  </si>
  <si>
    <t>U057U057</t>
  </si>
  <si>
    <t>T003T003</t>
  </si>
  <si>
    <t>T192T192</t>
  </si>
  <si>
    <t>U066U066</t>
  </si>
  <si>
    <t>T040T040</t>
  </si>
  <si>
    <t>U058AU058A</t>
  </si>
  <si>
    <t>U058BU058B</t>
  </si>
  <si>
    <t>T198T198</t>
  </si>
  <si>
    <t>U090U090</t>
  </si>
  <si>
    <t>T205T205</t>
  </si>
  <si>
    <t>U021U021</t>
  </si>
  <si>
    <t>U036U036</t>
  </si>
  <si>
    <t>U091U091</t>
  </si>
  <si>
    <t>U059U059</t>
  </si>
  <si>
    <t>T184T184</t>
  </si>
  <si>
    <t>T199T199</t>
  </si>
  <si>
    <t>U079U079</t>
  </si>
  <si>
    <t>U080U080</t>
  </si>
  <si>
    <t>U081U081</t>
  </si>
  <si>
    <t>U082U082</t>
  </si>
  <si>
    <t>T030T030</t>
  </si>
  <si>
    <t>T044T044</t>
  </si>
  <si>
    <t>T054T054</t>
  </si>
  <si>
    <t>T058T058</t>
  </si>
  <si>
    <t>T097T097</t>
  </si>
  <si>
    <t>T105T105</t>
  </si>
  <si>
    <t>T114T114</t>
  </si>
  <si>
    <t>T131T131</t>
  </si>
  <si>
    <t>T139T139</t>
  </si>
  <si>
    <t>T140T140</t>
  </si>
  <si>
    <t>T209T209</t>
  </si>
  <si>
    <t>T231T231</t>
  </si>
  <si>
    <t>U022AU022A</t>
  </si>
  <si>
    <t>U022BU022B</t>
  </si>
  <si>
    <t>U092U092</t>
  </si>
  <si>
    <t>U052U052</t>
  </si>
  <si>
    <t>U024U024</t>
  </si>
  <si>
    <t>U093U093</t>
  </si>
  <si>
    <t>T055T055</t>
  </si>
  <si>
    <t>T195T195</t>
  </si>
  <si>
    <t>T250T250</t>
  </si>
  <si>
    <t>U026U026</t>
  </si>
  <si>
    <t>U094U094</t>
  </si>
  <si>
    <t>U049U049</t>
  </si>
  <si>
    <t>U053U053</t>
  </si>
  <si>
    <t>T173T173</t>
  </si>
  <si>
    <t>U060U060</t>
  </si>
  <si>
    <t>T120T120</t>
  </si>
  <si>
    <t>T200T200</t>
  </si>
  <si>
    <t>T246T246</t>
  </si>
  <si>
    <t>U072AU072A</t>
  </si>
  <si>
    <t>U072BU072B</t>
  </si>
  <si>
    <t>U073U073</t>
  </si>
  <si>
    <t>T169T169</t>
  </si>
  <si>
    <t>T234T234</t>
  </si>
  <si>
    <t>U027U027</t>
  </si>
  <si>
    <t>U095U095</t>
  </si>
  <si>
    <t>T214T214</t>
  </si>
  <si>
    <t>U096U096</t>
  </si>
  <si>
    <t>T090T090</t>
  </si>
  <si>
    <t>T164T164</t>
  </si>
  <si>
    <t>T182T182</t>
  </si>
  <si>
    <t>T194T194</t>
  </si>
  <si>
    <t>T261T261</t>
  </si>
  <si>
    <t>U075U075</t>
  </si>
  <si>
    <t>T153T153</t>
  </si>
  <si>
    <t>U076U076</t>
  </si>
  <si>
    <t>T094T094</t>
  </si>
  <si>
    <t>T227T227</t>
  </si>
  <si>
    <t>U086U086</t>
  </si>
  <si>
    <t>T093T093</t>
  </si>
  <si>
    <t>T145T145</t>
  </si>
  <si>
    <t>T193T193</t>
  </si>
  <si>
    <t>U097U097</t>
  </si>
  <si>
    <t>U077U077</t>
  </si>
  <si>
    <t>U083U083</t>
  </si>
  <si>
    <t>U146U146</t>
  </si>
  <si>
    <t>U051U051</t>
  </si>
  <si>
    <t>T101T101</t>
  </si>
  <si>
    <t>T174T174</t>
  </si>
  <si>
    <t>U069U069</t>
  </si>
  <si>
    <t>U070U070</t>
  </si>
  <si>
    <t>U064U064</t>
  </si>
  <si>
    <t>U067U067</t>
  </si>
  <si>
    <t>U068U068</t>
  </si>
  <si>
    <t>U071U071</t>
  </si>
  <si>
    <t>T112T112</t>
  </si>
  <si>
    <t>Ludlow-Mt. Holly UUSD</t>
  </si>
  <si>
    <t>West River MUED A</t>
  </si>
  <si>
    <t>West River MUED B</t>
  </si>
  <si>
    <t>Long-term</t>
  </si>
  <si>
    <t>Added</t>
  </si>
  <si>
    <t>EqPup</t>
  </si>
  <si>
    <t>Current</t>
  </si>
  <si>
    <t>Law</t>
  </si>
  <si>
    <t>New</t>
  </si>
  <si>
    <t>Weights</t>
  </si>
  <si>
    <t>These data reflect what counts would be under the new</t>
  </si>
  <si>
    <t>weights if they were in place for FY2024.</t>
  </si>
  <si>
    <t xml:space="preserve">ADM and state-placed data used are the same as used for </t>
  </si>
  <si>
    <t>FY2024 equalized pupil calculations under current law.</t>
  </si>
  <si>
    <t>They are calculated and shown here for the sole</t>
  </si>
  <si>
    <t>purpose of comparing the new weights to current law.</t>
  </si>
  <si>
    <r>
      <t xml:space="preserve">Equalized pupils </t>
    </r>
    <r>
      <rPr>
        <b/>
        <u/>
        <sz val="10"/>
        <color rgb="FF0000CC"/>
        <rFont val="Arial"/>
        <family val="2"/>
      </rPr>
      <t>WILL NOT</t>
    </r>
    <r>
      <rPr>
        <b/>
        <sz val="10"/>
        <rFont val="Arial"/>
        <family val="2"/>
      </rPr>
      <t xml:space="preserve"> not be used in FY2025.</t>
    </r>
  </si>
  <si>
    <t>FY2024</t>
  </si>
  <si>
    <t>est EqPups</t>
  </si>
  <si>
    <t>loss of 3.5%</t>
  </si>
  <si>
    <t>No hold-harmless</t>
  </si>
  <si>
    <t>maximum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</si>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</sst>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0#"/>
    <numFmt numFmtId="166" formatCode="0.00000"/>
    <numFmt numFmtId="167" formatCode="0.0%"/>
    <numFmt numFmtId="168" formatCode="_(* 0.0%_);_(* \(0.0%\);_(* &quot;-&quot;_);_(@_)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rgb="FF0000CC"/>
      <name val="Arial"/>
      <family val="2"/>
    </font>
    <font>
      <sz val="10"/>
      <color theme="1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CCFF"/>
        <bgColor indexed="35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33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9" fontId="11" fillId="0" borderId="0" applyFont="0" applyFill="0" applyBorder="0" applyAlignment="0" applyProtection="0"/>
  </cellStyleXfs>
  <cellXfs count="19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/>
    <xf numFmtId="43" fontId="1" fillId="0" borderId="0" xfId="0" applyNumberFormat="1" applyFont="1"/>
    <xf numFmtId="0" fontId="3" fillId="0" borderId="0" xfId="0" applyFont="1"/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5" xfId="0" applyBorder="1"/>
    <xf numFmtId="0" fontId="1" fillId="3" borderId="6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0" borderId="7" xfId="0" applyBorder="1"/>
    <xf numFmtId="0" fontId="0" fillId="3" borderId="6" xfId="0" applyFill="1" applyBorder="1"/>
    <xf numFmtId="0" fontId="0" fillId="6" borderId="6" xfId="0" applyFill="1" applyBorder="1"/>
    <xf numFmtId="0" fontId="0" fillId="7" borderId="6" xfId="0" applyFill="1" applyBorder="1"/>
    <xf numFmtId="0" fontId="1" fillId="0" borderId="7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2" borderId="0" xfId="0" applyFont="1" applyFill="1" applyAlignment="1">
      <alignment horizontal="fill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16" xfId="0" applyFont="1" applyBorder="1"/>
    <xf numFmtId="0" fontId="1" fillId="0" borderId="17" xfId="0" applyFont="1" applyBorder="1"/>
    <xf numFmtId="0" fontId="4" fillId="2" borderId="0" xfId="0" applyFont="1" applyFill="1"/>
    <xf numFmtId="37" fontId="4" fillId="2" borderId="0" xfId="0" applyNumberFormat="1" applyFont="1" applyFill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64" fontId="1" fillId="2" borderId="18" xfId="0" applyNumberFormat="1" applyFont="1" applyFill="1" applyBorder="1"/>
    <xf numFmtId="41" fontId="1" fillId="2" borderId="0" xfId="0" applyNumberFormat="1" applyFont="1" applyFill="1"/>
    <xf numFmtId="0" fontId="1" fillId="0" borderId="2" xfId="0" applyFont="1" applyBorder="1"/>
    <xf numFmtId="0" fontId="1" fillId="0" borderId="4" xfId="0" applyFont="1" applyBorder="1"/>
    <xf numFmtId="0" fontId="7" fillId="0" borderId="2" xfId="0" applyFont="1" applyBorder="1"/>
    <xf numFmtId="41" fontId="6" fillId="0" borderId="3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41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0" fontId="1" fillId="0" borderId="6" xfId="0" applyFont="1" applyBorder="1"/>
    <xf numFmtId="0" fontId="7" fillId="0" borderId="6" xfId="0" applyFont="1" applyBorder="1"/>
    <xf numFmtId="41" fontId="6" fillId="0" borderId="0" xfId="0" applyNumberFormat="1" applyFont="1"/>
    <xf numFmtId="165" fontId="1" fillId="0" borderId="20" xfId="1" applyNumberFormat="1" applyFont="1" applyBorder="1" applyAlignment="1">
      <alignment horizontal="center"/>
    </xf>
    <xf numFmtId="0" fontId="0" fillId="0" borderId="6" xfId="0" applyBorder="1"/>
    <xf numFmtId="165" fontId="1" fillId="0" borderId="7" xfId="1" applyNumberFormat="1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7" fillId="0" borderId="8" xfId="0" applyFont="1" applyBorder="1"/>
    <xf numFmtId="41" fontId="6" fillId="0" borderId="21" xfId="0" applyNumberFormat="1" applyFont="1" applyBorder="1"/>
    <xf numFmtId="165" fontId="1" fillId="0" borderId="22" xfId="1" applyNumberFormat="1" applyFon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0" fontId="1" fillId="2" borderId="21" xfId="0" applyFont="1" applyFill="1" applyBorder="1"/>
    <xf numFmtId="164" fontId="1" fillId="0" borderId="8" xfId="0" applyNumberFormat="1" applyFont="1" applyBorder="1"/>
    <xf numFmtId="164" fontId="1" fillId="0" borderId="18" xfId="0" applyNumberFormat="1" applyFont="1" applyBorder="1"/>
    <xf numFmtId="41" fontId="0" fillId="0" borderId="21" xfId="0" applyNumberFormat="1" applyBorder="1"/>
    <xf numFmtId="0" fontId="1" fillId="0" borderId="8" xfId="0" applyFont="1" applyBorder="1"/>
    <xf numFmtId="0" fontId="1" fillId="0" borderId="18" xfId="0" applyFont="1" applyBorder="1"/>
    <xf numFmtId="165" fontId="1" fillId="0" borderId="18" xfId="1" applyNumberFormat="1" applyFont="1" applyBorder="1" applyAlignment="1">
      <alignment horizontal="center"/>
    </xf>
    <xf numFmtId="0" fontId="3" fillId="2" borderId="8" xfId="0" applyFont="1" applyFill="1" applyBorder="1"/>
    <xf numFmtId="0" fontId="3" fillId="2" borderId="21" xfId="0" applyFont="1" applyFill="1" applyBorder="1"/>
    <xf numFmtId="0" fontId="6" fillId="2" borderId="21" xfId="0" applyFont="1" applyFill="1" applyBorder="1"/>
    <xf numFmtId="0" fontId="0" fillId="2" borderId="0" xfId="0" applyFill="1"/>
    <xf numFmtId="164" fontId="1" fillId="2" borderId="21" xfId="0" applyNumberFormat="1" applyFont="1" applyFill="1" applyBorder="1"/>
    <xf numFmtId="0" fontId="1" fillId="3" borderId="0" xfId="0" applyFont="1" applyFill="1"/>
    <xf numFmtId="0" fontId="0" fillId="3" borderId="0" xfId="0" applyFill="1"/>
    <xf numFmtId="1" fontId="4" fillId="2" borderId="0" xfId="1" applyNumberFormat="1" applyFont="1" applyFill="1" applyAlignment="1">
      <alignment horizontal="center"/>
    </xf>
    <xf numFmtId="164" fontId="1" fillId="0" borderId="2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/>
    </xf>
    <xf numFmtId="164" fontId="1" fillId="0" borderId="26" xfId="0" applyNumberFormat="1" applyFont="1" applyBorder="1"/>
    <xf numFmtId="164" fontId="1" fillId="0" borderId="25" xfId="0" applyNumberFormat="1" applyFont="1" applyBorder="1"/>
    <xf numFmtId="164" fontId="0" fillId="0" borderId="25" xfId="0" applyNumberFormat="1" applyBorder="1"/>
    <xf numFmtId="164" fontId="1" fillId="2" borderId="28" xfId="0" applyNumberFormat="1" applyFont="1" applyFill="1" applyBorder="1"/>
    <xf numFmtId="0" fontId="3" fillId="3" borderId="29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1" fillId="3" borderId="32" xfId="0" applyFont="1" applyFill="1" applyBorder="1"/>
    <xf numFmtId="0" fontId="0" fillId="3" borderId="33" xfId="0" applyFill="1" applyBorder="1"/>
    <xf numFmtId="0" fontId="0" fillId="3" borderId="32" xfId="0" applyFill="1" applyBorder="1"/>
    <xf numFmtId="0" fontId="1" fillId="3" borderId="33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1" fontId="4" fillId="2" borderId="32" xfId="1" applyNumberFormat="1" applyFont="1" applyFill="1" applyBorder="1" applyAlignment="1">
      <alignment horizontal="center"/>
    </xf>
    <xf numFmtId="1" fontId="4" fillId="2" borderId="33" xfId="1" applyNumberFormat="1" applyFont="1" applyFill="1" applyBorder="1" applyAlignment="1">
      <alignment horizontal="center"/>
    </xf>
    <xf numFmtId="164" fontId="1" fillId="0" borderId="36" xfId="0" applyNumberFormat="1" applyFont="1" applyBorder="1"/>
    <xf numFmtId="164" fontId="1" fillId="0" borderId="37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0" fillId="0" borderId="32" xfId="0" applyNumberFormat="1" applyBorder="1"/>
    <xf numFmtId="164" fontId="0" fillId="0" borderId="33" xfId="0" applyNumberFormat="1" applyBorder="1"/>
    <xf numFmtId="164" fontId="1" fillId="2" borderId="38" xfId="0" applyNumberFormat="1" applyFont="1" applyFill="1" applyBorder="1"/>
    <xf numFmtId="164" fontId="1" fillId="2" borderId="39" xfId="0" applyNumberFormat="1" applyFont="1" applyFill="1" applyBorder="1"/>
    <xf numFmtId="164" fontId="1" fillId="2" borderId="40" xfId="0" applyNumberFormat="1" applyFont="1" applyFill="1" applyBorder="1"/>
    <xf numFmtId="0" fontId="3" fillId="4" borderId="29" xfId="0" applyFont="1" applyFill="1" applyBorder="1"/>
    <xf numFmtId="0" fontId="0" fillId="4" borderId="31" xfId="0" applyFill="1" applyBorder="1"/>
    <xf numFmtId="0" fontId="1" fillId="4" borderId="32" xfId="0" applyFont="1" applyFill="1" applyBorder="1"/>
    <xf numFmtId="0" fontId="0" fillId="4" borderId="33" xfId="0" applyFill="1" applyBorder="1"/>
    <xf numFmtId="0" fontId="0" fillId="4" borderId="32" xfId="0" applyFill="1" applyBorder="1"/>
    <xf numFmtId="0" fontId="1" fillId="4" borderId="33" xfId="0" applyFont="1" applyFill="1" applyBorder="1"/>
    <xf numFmtId="0" fontId="1" fillId="6" borderId="0" xfId="0" applyFont="1" applyFill="1"/>
    <xf numFmtId="0" fontId="0" fillId="6" borderId="0" xfId="0" applyFill="1"/>
    <xf numFmtId="0" fontId="3" fillId="5" borderId="29" xfId="0" applyFont="1" applyFill="1" applyBorder="1"/>
    <xf numFmtId="0" fontId="0" fillId="5" borderId="31" xfId="0" applyFill="1" applyBorder="1"/>
    <xf numFmtId="0" fontId="1" fillId="5" borderId="32" xfId="0" applyFont="1" applyFill="1" applyBorder="1"/>
    <xf numFmtId="0" fontId="0" fillId="5" borderId="33" xfId="0" applyFill="1" applyBorder="1"/>
    <xf numFmtId="0" fontId="1" fillId="5" borderId="33" xfId="0" applyFont="1" applyFill="1" applyBorder="1"/>
    <xf numFmtId="0" fontId="0" fillId="5" borderId="32" xfId="0" applyFill="1" applyBorder="1"/>
    <xf numFmtId="0" fontId="1" fillId="7" borderId="0" xfId="0" applyFont="1" applyFill="1"/>
    <xf numFmtId="0" fontId="0" fillId="7" borderId="0" xfId="0" applyFill="1"/>
    <xf numFmtId="0" fontId="3" fillId="6" borderId="29" xfId="0" applyFont="1" applyFill="1" applyBorder="1"/>
    <xf numFmtId="0" fontId="0" fillId="6" borderId="30" xfId="0" applyFill="1" applyBorder="1"/>
    <xf numFmtId="0" fontId="0" fillId="6" borderId="31" xfId="0" applyFill="1" applyBorder="1"/>
    <xf numFmtId="0" fontId="1" fillId="6" borderId="32" xfId="0" applyFont="1" applyFill="1" applyBorder="1"/>
    <xf numFmtId="0" fontId="0" fillId="6" borderId="33" xfId="0" applyFill="1" applyBorder="1"/>
    <xf numFmtId="0" fontId="0" fillId="6" borderId="32" xfId="0" applyFill="1" applyBorder="1"/>
    <xf numFmtId="0" fontId="1" fillId="6" borderId="33" xfId="0" applyFont="1" applyFill="1" applyBorder="1"/>
    <xf numFmtId="0" fontId="0" fillId="0" borderId="19" xfId="0" applyBorder="1"/>
    <xf numFmtId="0" fontId="3" fillId="7" borderId="29" xfId="0" applyFont="1" applyFill="1" applyBorder="1"/>
    <xf numFmtId="0" fontId="0" fillId="7" borderId="30" xfId="0" applyFill="1" applyBorder="1"/>
    <xf numFmtId="0" fontId="0" fillId="7" borderId="31" xfId="0" applyFill="1" applyBorder="1"/>
    <xf numFmtId="0" fontId="1" fillId="7" borderId="32" xfId="0" applyFont="1" applyFill="1" applyBorder="1"/>
    <xf numFmtId="0" fontId="0" fillId="7" borderId="33" xfId="0" applyFill="1" applyBorder="1"/>
    <xf numFmtId="0" fontId="0" fillId="7" borderId="32" xfId="0" applyFill="1" applyBorder="1"/>
    <xf numFmtId="0" fontId="1" fillId="7" borderId="33" xfId="0" applyFont="1" applyFill="1" applyBorder="1"/>
    <xf numFmtId="0" fontId="1" fillId="3" borderId="41" xfId="0" applyFont="1" applyFill="1" applyBorder="1"/>
    <xf numFmtId="0" fontId="1" fillId="6" borderId="41" xfId="0" applyFont="1" applyFill="1" applyBorder="1"/>
    <xf numFmtId="0" fontId="1" fillId="7" borderId="41" xfId="0" applyFont="1" applyFill="1" applyBorder="1"/>
    <xf numFmtId="164" fontId="1" fillId="2" borderId="42" xfId="0" applyNumberFormat="1" applyFont="1" applyFill="1" applyBorder="1"/>
    <xf numFmtId="166" fontId="3" fillId="0" borderId="43" xfId="0" applyNumberFormat="1" applyFont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0" fontId="0" fillId="9" borderId="1" xfId="0" applyFill="1" applyBorder="1"/>
    <xf numFmtId="0" fontId="3" fillId="9" borderId="6" xfId="0" applyFont="1" applyFill="1" applyBorder="1" applyAlignment="1">
      <alignment horizontal="center"/>
    </xf>
    <xf numFmtId="0" fontId="1" fillId="9" borderId="6" xfId="0" applyFont="1" applyFill="1" applyBorder="1"/>
    <xf numFmtId="0" fontId="0" fillId="9" borderId="48" xfId="0" applyFill="1" applyBorder="1"/>
    <xf numFmtId="0" fontId="0" fillId="4" borderId="19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47" xfId="0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0" fillId="8" borderId="45" xfId="0" applyFill="1" applyBorder="1"/>
    <xf numFmtId="0" fontId="3" fillId="8" borderId="46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39" fontId="1" fillId="0" borderId="27" xfId="0" applyNumberFormat="1" applyFont="1" applyBorder="1"/>
    <xf numFmtId="39" fontId="1" fillId="0" borderId="34" xfId="0" applyNumberFormat="1" applyFont="1" applyBorder="1"/>
    <xf numFmtId="39" fontId="1" fillId="0" borderId="11" xfId="0" applyNumberFormat="1" applyFont="1" applyBorder="1"/>
    <xf numFmtId="39" fontId="1" fillId="0" borderId="14" xfId="0" applyNumberFormat="1" applyFont="1" applyBorder="1"/>
    <xf numFmtId="39" fontId="1" fillId="0" borderId="35" xfId="0" applyNumberFormat="1" applyFont="1" applyBorder="1"/>
    <xf numFmtId="39" fontId="1" fillId="0" borderId="15" xfId="0" applyNumberFormat="1" applyFont="1" applyBorder="1"/>
    <xf numFmtId="41" fontId="1" fillId="0" borderId="13" xfId="0" applyNumberFormat="1" applyFont="1" applyBorder="1"/>
    <xf numFmtId="168" fontId="0" fillId="0" borderId="21" xfId="2" applyNumberFormat="1" applyFont="1" applyBorder="1"/>
    <xf numFmtId="168" fontId="0" fillId="0" borderId="0" xfId="2" applyNumberFormat="1" applyFont="1"/>
    <xf numFmtId="168" fontId="0" fillId="11" borderId="21" xfId="2" applyNumberFormat="1" applyFont="1" applyFill="1" applyBorder="1"/>
    <xf numFmtId="167" fontId="1" fillId="0" borderId="49" xfId="2" applyNumberFormat="1" applyFont="1" applyBorder="1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33" xfId="0" applyFont="1" applyFill="1" applyBorder="1"/>
    <xf numFmtId="0" fontId="13" fillId="3" borderId="33" xfId="0" applyFont="1" applyFill="1" applyBorder="1" applyAlignment="1">
      <alignment horizontal="center"/>
    </xf>
    <xf numFmtId="0" fontId="12" fillId="4" borderId="33" xfId="0" applyFont="1" applyFill="1" applyBorder="1"/>
    <xf numFmtId="0" fontId="13" fillId="4" borderId="33" xfId="0" applyFont="1" applyFill="1" applyBorder="1" applyAlignment="1">
      <alignment horizontal="center"/>
    </xf>
    <xf numFmtId="0" fontId="12" fillId="5" borderId="33" xfId="0" applyFont="1" applyFill="1" applyBorder="1"/>
    <xf numFmtId="0" fontId="13" fillId="5" borderId="33" xfId="0" applyFont="1" applyFill="1" applyBorder="1" applyAlignment="1">
      <alignment horizontal="center"/>
    </xf>
    <xf numFmtId="0" fontId="12" fillId="6" borderId="0" xfId="0" applyFont="1" applyFill="1"/>
    <xf numFmtId="0" fontId="13" fillId="6" borderId="0" xfId="0" applyFont="1" applyFill="1" applyAlignment="1">
      <alignment horizontal="center"/>
    </xf>
    <xf numFmtId="0" fontId="12" fillId="6" borderId="33" xfId="0" applyFont="1" applyFill="1" applyBorder="1"/>
    <xf numFmtId="0" fontId="13" fillId="6" borderId="33" xfId="0" applyFont="1" applyFill="1" applyBorder="1" applyAlignment="1">
      <alignment horizontal="center"/>
    </xf>
    <xf numFmtId="0" fontId="12" fillId="7" borderId="0" xfId="0" applyFont="1" applyFill="1"/>
    <xf numFmtId="0" fontId="13" fillId="7" borderId="0" xfId="0" applyFont="1" applyFill="1" applyAlignment="1">
      <alignment horizontal="center"/>
    </xf>
    <xf numFmtId="0" fontId="12" fillId="7" borderId="33" xfId="0" applyFont="1" applyFill="1" applyBorder="1"/>
    <xf numFmtId="0" fontId="13" fillId="7" borderId="33" xfId="0" applyFont="1" applyFill="1" applyBorder="1" applyAlignment="1">
      <alignment horizontal="center"/>
    </xf>
    <xf numFmtId="0" fontId="14" fillId="8" borderId="2" xfId="0" applyFont="1" applyFill="1" applyBorder="1"/>
    <xf numFmtId="0" fontId="14" fillId="8" borderId="8" xfId="0" applyFont="1" applyFill="1" applyBorder="1"/>
    <xf numFmtId="0" fontId="14" fillId="8" borderId="6" xfId="0" applyFont="1" applyFill="1" applyBorder="1"/>
    <xf numFmtId="39" fontId="15" fillId="0" borderId="27" xfId="0" applyNumberFormat="1" applyFont="1" applyBorder="1"/>
    <xf numFmtId="39" fontId="15" fillId="0" borderId="11" xfId="0" applyNumberFormat="1" applyFont="1" applyBorder="1"/>
    <xf numFmtId="39" fontId="15" fillId="0" borderId="15" xfId="0" applyNumberFormat="1" applyFont="1" applyBorder="1"/>
    <xf numFmtId="0" fontId="16" fillId="0" borderId="0" xfId="0" applyFont="1"/>
  </cellXfs>
  <cellStyles count="3">
    <cellStyle name="Normal" xfId="0" builtinId="0"/>
    <cellStyle name="Normal_FY2002_EqPup_6" xfId="1" xr:uid="{63E23B2B-A7B7-49E5-BCBD-E0E291002CCE}"/>
    <cellStyle name="Percent" xfId="2" builtinId="5"/>
  </cellStyles>
  <dxfs count="5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33CCFF"/>
      <color rgb="FF99CCFF"/>
      <color rgb="FF0000CC"/>
      <color rgb="FF99FF99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0314-4E6D-4878-BDB9-FE24EB1DAEA8}">
  <sheetPr>
    <tabColor rgb="FF33CCFF"/>
  </sheetPr>
  <dimension ref="A1:AE145"/>
  <sheetViews>
    <sheetView tabSelected="1" zoomScale="85" zoomScaleNormal="85" workbookViewId="0">
      <pane xSplit="6" ySplit="16" topLeftCell="G17" activePane="bottomRight" state="frozen"/>
      <selection pane="topRight" activeCell="I1" sqref="I1"/>
      <selection pane="bottomLeft" activeCell="A17" sqref="A17"/>
      <selection pane="bottomRight" activeCell="C17" sqref="C17:C144"/>
    </sheetView>
  </sheetViews>
  <sheetFormatPr defaultRowHeight="12.75" x14ac:dyDescent="0.2"/>
  <cols>
    <col min="1" max="1" width="7.140625" customWidth="1"/>
    <col min="2" max="2" width="30.42578125" customWidth="1"/>
    <col min="3" max="3" width="9.140625" customWidth="1"/>
    <col min="4" max="4" width="9.5703125" customWidth="1"/>
    <col min="5" max="5" width="4.7109375" customWidth="1"/>
    <col min="6" max="6" width="2.140625" customWidth="1"/>
    <col min="7" max="7" width="10.28515625" customWidth="1"/>
    <col min="8" max="8" width="10.85546875" customWidth="1"/>
    <col min="9" max="9" width="10.28515625" customWidth="1"/>
    <col min="10" max="10" width="10.85546875" customWidth="1"/>
    <col min="11" max="11" width="9.42578125" customWidth="1"/>
    <col min="12" max="12" width="10.85546875" customWidth="1"/>
    <col min="13" max="13" width="9.42578125" customWidth="1"/>
    <col min="14" max="14" width="10.85546875" customWidth="1"/>
    <col min="15" max="15" width="10.5703125" customWidth="1"/>
    <col min="16" max="16" width="10.85546875" customWidth="1"/>
    <col min="17" max="17" width="9.42578125" customWidth="1"/>
    <col min="18" max="18" width="10.85546875" customWidth="1"/>
    <col min="19" max="19" width="9.42578125" customWidth="1"/>
    <col min="20" max="20" width="10.85546875" customWidth="1"/>
    <col min="21" max="21" width="9.42578125" customWidth="1"/>
    <col min="22" max="22" width="10.85546875" customWidth="1"/>
    <col min="23" max="23" width="9.42578125" customWidth="1"/>
    <col min="24" max="24" width="10.85546875" customWidth="1"/>
    <col min="25" max="25" width="9.42578125" customWidth="1"/>
    <col min="26" max="26" width="10.85546875" customWidth="1"/>
    <col min="27" max="27" width="9.42578125" customWidth="1"/>
    <col min="28" max="28" width="11.5703125" customWidth="1"/>
    <col min="29" max="29" width="11.5703125" bestFit="1" customWidth="1"/>
  </cols>
  <sheetData>
    <row r="1" spans="1:31" x14ac:dyDescent="0.2">
      <c r="F1" s="1"/>
      <c r="I1" s="2"/>
      <c r="K1" s="2"/>
      <c r="M1" s="2"/>
      <c r="O1" s="2"/>
      <c r="Q1" s="2"/>
      <c r="S1" s="2"/>
      <c r="U1" s="2"/>
      <c r="W1" s="2"/>
      <c r="Y1" s="2"/>
      <c r="AA1" s="2"/>
      <c r="AC1" s="2"/>
    </row>
    <row r="2" spans="1:31" x14ac:dyDescent="0.2">
      <c r="F2" s="1"/>
      <c r="G2" s="3"/>
      <c r="H2" s="3"/>
      <c r="J2" s="3"/>
      <c r="L2" s="3"/>
      <c r="N2" s="3"/>
      <c r="P2" s="3"/>
      <c r="R2" s="3"/>
      <c r="T2" s="3"/>
      <c r="V2" s="3"/>
      <c r="X2" s="3"/>
      <c r="Z2" s="3"/>
      <c r="AB2" s="3"/>
    </row>
    <row r="3" spans="1:31" x14ac:dyDescent="0.2">
      <c r="F3" s="1"/>
      <c r="G3" s="4"/>
      <c r="H3" s="3"/>
      <c r="J3" s="3"/>
      <c r="L3" s="3"/>
      <c r="N3" s="3"/>
      <c r="P3" s="3"/>
      <c r="R3" s="3"/>
      <c r="T3" s="3"/>
      <c r="V3" s="3"/>
      <c r="X3" s="3"/>
      <c r="Z3" s="3"/>
      <c r="AB3" s="3"/>
    </row>
    <row r="4" spans="1:31" x14ac:dyDescent="0.2">
      <c r="A4" s="5"/>
      <c r="C4" s="6"/>
      <c r="D4" s="6"/>
      <c r="F4" s="7"/>
      <c r="G4" s="2"/>
      <c r="I4" s="6"/>
      <c r="K4" s="6"/>
      <c r="M4" s="6"/>
      <c r="O4" s="6"/>
      <c r="Q4" s="6"/>
      <c r="S4" s="6"/>
      <c r="U4" s="6"/>
      <c r="W4" s="6"/>
      <c r="Y4" s="6"/>
      <c r="AA4" s="6"/>
      <c r="AC4" s="6"/>
    </row>
    <row r="5" spans="1:31" x14ac:dyDescent="0.2">
      <c r="A5" s="156" t="s">
        <v>438</v>
      </c>
      <c r="F5" s="1"/>
      <c r="G5" s="3"/>
    </row>
    <row r="6" spans="1:31" ht="18.75" thickBot="1" x14ac:dyDescent="0.3">
      <c r="A6" s="160" t="s">
        <v>439</v>
      </c>
      <c r="F6" s="1"/>
      <c r="G6" s="158">
        <v>1</v>
      </c>
      <c r="H6" s="158">
        <f>G6+1</f>
        <v>2</v>
      </c>
      <c r="I6" s="158">
        <f t="shared" ref="I6:AE6" si="0">H6+1</f>
        <v>3</v>
      </c>
      <c r="J6" s="158">
        <f t="shared" si="0"/>
        <v>4</v>
      </c>
      <c r="K6" s="158">
        <f t="shared" si="0"/>
        <v>5</v>
      </c>
      <c r="L6" s="158">
        <f t="shared" si="0"/>
        <v>6</v>
      </c>
      <c r="M6" s="158">
        <f t="shared" si="0"/>
        <v>7</v>
      </c>
      <c r="N6" s="158">
        <f t="shared" si="0"/>
        <v>8</v>
      </c>
      <c r="O6" s="158">
        <f t="shared" si="0"/>
        <v>9</v>
      </c>
      <c r="P6" s="158">
        <f t="shared" si="0"/>
        <v>10</v>
      </c>
      <c r="Q6" s="158">
        <f t="shared" si="0"/>
        <v>11</v>
      </c>
      <c r="R6" s="158">
        <f t="shared" si="0"/>
        <v>12</v>
      </c>
      <c r="S6" s="158">
        <f t="shared" si="0"/>
        <v>13</v>
      </c>
      <c r="T6" s="158">
        <f t="shared" si="0"/>
        <v>14</v>
      </c>
      <c r="U6" s="158">
        <f t="shared" si="0"/>
        <v>15</v>
      </c>
      <c r="V6" s="158">
        <f t="shared" si="0"/>
        <v>16</v>
      </c>
      <c r="W6" s="158">
        <f t="shared" si="0"/>
        <v>17</v>
      </c>
      <c r="X6" s="158">
        <f t="shared" si="0"/>
        <v>18</v>
      </c>
      <c r="Y6" s="158">
        <f t="shared" si="0"/>
        <v>19</v>
      </c>
      <c r="Z6" s="158">
        <f t="shared" si="0"/>
        <v>20</v>
      </c>
      <c r="AA6" s="158">
        <f t="shared" si="0"/>
        <v>21</v>
      </c>
      <c r="AB6" s="158">
        <f t="shared" si="0"/>
        <v>22</v>
      </c>
      <c r="AC6" s="158">
        <f t="shared" si="0"/>
        <v>23</v>
      </c>
      <c r="AD6" s="158">
        <f t="shared" si="0"/>
        <v>24</v>
      </c>
      <c r="AE6" s="158">
        <f t="shared" si="0"/>
        <v>25</v>
      </c>
    </row>
    <row r="7" spans="1:31" x14ac:dyDescent="0.2">
      <c r="A7" s="156" t="s">
        <v>440</v>
      </c>
      <c r="F7" s="1"/>
      <c r="G7" s="71"/>
      <c r="H7" s="80" t="s">
        <v>0</v>
      </c>
      <c r="I7" s="81"/>
      <c r="J7" s="81"/>
      <c r="K7" s="81"/>
      <c r="L7" s="81"/>
      <c r="M7" s="82"/>
      <c r="N7" s="100" t="s">
        <v>1</v>
      </c>
      <c r="O7" s="101"/>
      <c r="P7" s="108" t="s">
        <v>2</v>
      </c>
      <c r="Q7" s="109"/>
      <c r="R7" s="116" t="s">
        <v>3</v>
      </c>
      <c r="S7" s="117"/>
      <c r="T7" s="117"/>
      <c r="U7" s="117"/>
      <c r="V7" s="117"/>
      <c r="W7" s="118"/>
      <c r="X7" s="124" t="s">
        <v>4</v>
      </c>
      <c r="Y7" s="125"/>
      <c r="Z7" s="125"/>
      <c r="AA7" s="126"/>
      <c r="AB7" s="123"/>
      <c r="AC7" s="8"/>
    </row>
    <row r="8" spans="1:31" x14ac:dyDescent="0.2">
      <c r="A8" s="159" t="s">
        <v>441</v>
      </c>
      <c r="F8" s="1"/>
      <c r="G8" s="72" t="s">
        <v>5</v>
      </c>
      <c r="H8" s="83"/>
      <c r="I8" s="66"/>
      <c r="J8" s="131"/>
      <c r="K8" s="66"/>
      <c r="L8" s="131"/>
      <c r="M8" s="84"/>
      <c r="N8" s="102"/>
      <c r="O8" s="103"/>
      <c r="P8" s="110"/>
      <c r="Q8" s="111"/>
      <c r="R8" s="119" t="s">
        <v>6</v>
      </c>
      <c r="S8" s="107"/>
      <c r="T8" s="132" t="s">
        <v>6</v>
      </c>
      <c r="U8" s="107"/>
      <c r="V8" s="132" t="s">
        <v>6</v>
      </c>
      <c r="W8" s="120"/>
      <c r="X8" s="127" t="s">
        <v>7</v>
      </c>
      <c r="Y8" s="115"/>
      <c r="Z8" s="133" t="s">
        <v>7</v>
      </c>
      <c r="AA8" s="128"/>
      <c r="AB8" s="3" t="s">
        <v>8</v>
      </c>
      <c r="AC8" s="12"/>
      <c r="AD8" s="3" t="s">
        <v>9</v>
      </c>
    </row>
    <row r="9" spans="1:31" x14ac:dyDescent="0.2">
      <c r="A9" s="3"/>
      <c r="F9" s="1"/>
      <c r="G9" s="72" t="s">
        <v>10</v>
      </c>
      <c r="H9" s="85" t="s">
        <v>11</v>
      </c>
      <c r="I9" s="66"/>
      <c r="J9" s="13" t="s">
        <v>12</v>
      </c>
      <c r="K9" s="66"/>
      <c r="L9" s="13" t="s">
        <v>13</v>
      </c>
      <c r="M9" s="84"/>
      <c r="N9" s="104" t="s">
        <v>14</v>
      </c>
      <c r="O9" s="103"/>
      <c r="P9" s="110" t="s">
        <v>15</v>
      </c>
      <c r="Q9" s="111"/>
      <c r="R9" s="121" t="s">
        <v>16</v>
      </c>
      <c r="S9" s="107"/>
      <c r="T9" s="14" t="s">
        <v>17</v>
      </c>
      <c r="U9" s="107"/>
      <c r="V9" s="14" t="s">
        <v>18</v>
      </c>
      <c r="W9" s="120"/>
      <c r="X9" s="129" t="s">
        <v>19</v>
      </c>
      <c r="Y9" s="115"/>
      <c r="Z9" s="15" t="s">
        <v>19</v>
      </c>
      <c r="AA9" s="128"/>
      <c r="AC9" s="16" t="s">
        <v>431</v>
      </c>
      <c r="AD9" s="3" t="s">
        <v>20</v>
      </c>
    </row>
    <row r="10" spans="1:31" x14ac:dyDescent="0.2">
      <c r="F10" s="1"/>
      <c r="G10" s="72" t="s">
        <v>21</v>
      </c>
      <c r="H10" s="83"/>
      <c r="I10" s="65"/>
      <c r="J10" s="9"/>
      <c r="K10" s="65"/>
      <c r="L10" s="9"/>
      <c r="M10" s="86"/>
      <c r="N10" s="102"/>
      <c r="O10" s="105"/>
      <c r="P10" s="110"/>
      <c r="Q10" s="112"/>
      <c r="R10" s="119"/>
      <c r="S10" s="106"/>
      <c r="T10" s="10"/>
      <c r="U10" s="106"/>
      <c r="V10" s="10"/>
      <c r="W10" s="122"/>
      <c r="X10" s="127" t="s">
        <v>22</v>
      </c>
      <c r="Y10" s="114"/>
      <c r="Z10" s="11" t="s">
        <v>23</v>
      </c>
      <c r="AA10" s="130"/>
      <c r="AB10" s="3" t="s">
        <v>432</v>
      </c>
      <c r="AC10" s="16" t="s">
        <v>25</v>
      </c>
      <c r="AD10" s="3" t="s">
        <v>6</v>
      </c>
    </row>
    <row r="11" spans="1:31" x14ac:dyDescent="0.2">
      <c r="F11" s="1"/>
      <c r="G11" s="72" t="s">
        <v>26</v>
      </c>
      <c r="H11" s="83" t="s">
        <v>24</v>
      </c>
      <c r="I11" s="172" t="s">
        <v>25</v>
      </c>
      <c r="J11" s="9" t="s">
        <v>24</v>
      </c>
      <c r="K11" s="172" t="s">
        <v>25</v>
      </c>
      <c r="L11" s="9" t="s">
        <v>24</v>
      </c>
      <c r="M11" s="174" t="s">
        <v>25</v>
      </c>
      <c r="N11" s="102" t="s">
        <v>24</v>
      </c>
      <c r="O11" s="176" t="s">
        <v>25</v>
      </c>
      <c r="P11" s="110" t="s">
        <v>24</v>
      </c>
      <c r="Q11" s="178" t="s">
        <v>25</v>
      </c>
      <c r="R11" s="119" t="s">
        <v>24</v>
      </c>
      <c r="S11" s="180" t="s">
        <v>25</v>
      </c>
      <c r="T11" s="10" t="s">
        <v>24</v>
      </c>
      <c r="U11" s="180" t="s">
        <v>25</v>
      </c>
      <c r="V11" s="10" t="s">
        <v>24</v>
      </c>
      <c r="W11" s="182" t="s">
        <v>25</v>
      </c>
      <c r="X11" s="127" t="s">
        <v>24</v>
      </c>
      <c r="Y11" s="184" t="s">
        <v>25</v>
      </c>
      <c r="Z11" s="11" t="s">
        <v>24</v>
      </c>
      <c r="AA11" s="186" t="s">
        <v>25</v>
      </c>
      <c r="AB11" s="3" t="s">
        <v>25</v>
      </c>
      <c r="AC11" s="16" t="s">
        <v>21</v>
      </c>
      <c r="AD11" s="3" t="s">
        <v>27</v>
      </c>
    </row>
    <row r="12" spans="1:31" x14ac:dyDescent="0.2">
      <c r="F12" s="1"/>
      <c r="G12" s="73"/>
      <c r="H12" s="85"/>
      <c r="I12" s="173">
        <v>-0.54</v>
      </c>
      <c r="J12" s="13"/>
      <c r="K12" s="173">
        <v>0.36</v>
      </c>
      <c r="L12" s="13"/>
      <c r="M12" s="175">
        <v>0.39</v>
      </c>
      <c r="N12" s="104"/>
      <c r="O12" s="177">
        <v>1.03</v>
      </c>
      <c r="P12" s="113"/>
      <c r="Q12" s="179">
        <v>2.4900000000000002</v>
      </c>
      <c r="R12" s="121"/>
      <c r="S12" s="181">
        <v>0.15</v>
      </c>
      <c r="T12" s="14"/>
      <c r="U12" s="181">
        <v>0.12</v>
      </c>
      <c r="V12" s="14"/>
      <c r="W12" s="183">
        <v>7.0000000000000007E-2</v>
      </c>
      <c r="X12" s="129"/>
      <c r="Y12" s="185">
        <v>0.21</v>
      </c>
      <c r="Z12" s="15"/>
      <c r="AA12" s="187">
        <v>7.0000000000000007E-2</v>
      </c>
      <c r="AC12" s="12"/>
    </row>
    <row r="13" spans="1:31" s="3" customFormat="1" ht="13.5" thickBot="1" x14ac:dyDescent="0.25">
      <c r="A13" s="17" t="s">
        <v>28</v>
      </c>
      <c r="B13" s="18"/>
      <c r="C13" s="19"/>
      <c r="D13" s="19" t="s">
        <v>29</v>
      </c>
      <c r="E13" s="20" t="s">
        <v>30</v>
      </c>
      <c r="F13" s="1"/>
      <c r="G13" s="161">
        <f t="shared" ref="G13:AC13" si="1">G145</f>
        <v>84009.079999999987</v>
      </c>
      <c r="H13" s="162">
        <f t="shared" si="1"/>
        <v>7582.77</v>
      </c>
      <c r="I13" s="163">
        <f t="shared" si="1"/>
        <v>-4094.7199999999993</v>
      </c>
      <c r="J13" s="164">
        <f t="shared" si="1"/>
        <v>17649.670000000002</v>
      </c>
      <c r="K13" s="163">
        <f t="shared" si="1"/>
        <v>6353.869999999999</v>
      </c>
      <c r="L13" s="164">
        <f t="shared" si="1"/>
        <v>24844.6</v>
      </c>
      <c r="M13" s="165">
        <f t="shared" si="1"/>
        <v>9689.73</v>
      </c>
      <c r="N13" s="162">
        <f t="shared" si="1"/>
        <v>24962</v>
      </c>
      <c r="O13" s="165">
        <f t="shared" si="1"/>
        <v>25710.860000000004</v>
      </c>
      <c r="P13" s="162">
        <f>P145</f>
        <v>1847.9999999999998</v>
      </c>
      <c r="Q13" s="165">
        <f>Q145</f>
        <v>4601.5099999999975</v>
      </c>
      <c r="R13" s="162">
        <f t="shared" si="1"/>
        <v>9002.7699999999968</v>
      </c>
      <c r="S13" s="163">
        <f t="shared" si="1"/>
        <v>1350.4199999999996</v>
      </c>
      <c r="T13" s="164">
        <f t="shared" si="1"/>
        <v>16910.620000000003</v>
      </c>
      <c r="U13" s="163">
        <f t="shared" si="1"/>
        <v>2029.2699999999998</v>
      </c>
      <c r="V13" s="164">
        <f t="shared" si="1"/>
        <v>17138.52</v>
      </c>
      <c r="W13" s="165">
        <f t="shared" si="1"/>
        <v>1199.7</v>
      </c>
      <c r="X13" s="162">
        <f t="shared" si="1"/>
        <v>3116.5</v>
      </c>
      <c r="Y13" s="163">
        <f t="shared" si="1"/>
        <v>654.53</v>
      </c>
      <c r="Z13" s="164">
        <f t="shared" si="1"/>
        <v>8501</v>
      </c>
      <c r="AA13" s="165">
        <f t="shared" si="1"/>
        <v>595.18000000000006</v>
      </c>
      <c r="AB13" s="163">
        <f t="shared" si="1"/>
        <v>48084.349999999969</v>
      </c>
      <c r="AC13" s="166">
        <f t="shared" si="1"/>
        <v>132099.43</v>
      </c>
      <c r="AD13" s="167">
        <f>AD145</f>
        <v>95</v>
      </c>
      <c r="AE13" s="171">
        <f>IF($AC13&gt;0,ROUND($G13/$AC13,3),0)</f>
        <v>0.63600000000000001</v>
      </c>
    </row>
    <row r="14" spans="1:31" ht="13.5" thickTop="1" x14ac:dyDescent="0.2">
      <c r="A14" s="21"/>
      <c r="B14" s="21"/>
      <c r="C14" s="7"/>
      <c r="D14" s="7"/>
      <c r="E14" s="7"/>
      <c r="F14" s="7"/>
      <c r="G14" s="74"/>
      <c r="H14" s="87"/>
      <c r="I14" s="7"/>
      <c r="J14" s="22"/>
      <c r="K14" s="7"/>
      <c r="L14" s="22"/>
      <c r="M14" s="88"/>
      <c r="N14" s="87"/>
      <c r="O14" s="88"/>
      <c r="P14" s="87"/>
      <c r="Q14" s="88"/>
      <c r="R14" s="87"/>
      <c r="S14" s="7"/>
      <c r="T14" s="22"/>
      <c r="U14" s="7"/>
      <c r="V14" s="22"/>
      <c r="W14" s="88"/>
      <c r="X14" s="87"/>
      <c r="Y14" s="7"/>
      <c r="Z14" s="22"/>
      <c r="AA14" s="88"/>
      <c r="AB14" s="7"/>
      <c r="AC14" s="23"/>
      <c r="AD14" s="22"/>
      <c r="AE14" s="7"/>
    </row>
    <row r="15" spans="1:31" x14ac:dyDescent="0.2">
      <c r="A15" s="24"/>
      <c r="B15" s="25"/>
      <c r="C15" s="25"/>
      <c r="D15" s="25"/>
      <c r="E15" s="25"/>
      <c r="F15" s="1"/>
      <c r="G15" s="77">
        <v>0</v>
      </c>
      <c r="H15" s="93">
        <v>0</v>
      </c>
      <c r="I15" s="69">
        <v>0</v>
      </c>
      <c r="J15" s="36">
        <v>0</v>
      </c>
      <c r="K15" s="69">
        <v>0</v>
      </c>
      <c r="L15" s="36">
        <v>0</v>
      </c>
      <c r="M15" s="94">
        <v>0</v>
      </c>
      <c r="N15" s="93">
        <v>0</v>
      </c>
      <c r="O15" s="94">
        <v>0</v>
      </c>
      <c r="P15" s="93">
        <v>0</v>
      </c>
      <c r="Q15" s="94">
        <v>0</v>
      </c>
      <c r="R15" s="93">
        <v>0</v>
      </c>
      <c r="S15" s="69">
        <v>0</v>
      </c>
      <c r="T15" s="36">
        <v>0</v>
      </c>
      <c r="U15" s="69">
        <v>0</v>
      </c>
      <c r="V15" s="36">
        <v>0</v>
      </c>
      <c r="W15" s="94">
        <v>0</v>
      </c>
      <c r="X15" s="93">
        <v>0</v>
      </c>
      <c r="Y15" s="69">
        <v>0</v>
      </c>
      <c r="Z15" s="36">
        <v>0</v>
      </c>
      <c r="AA15" s="94">
        <v>0</v>
      </c>
      <c r="AB15" s="69">
        <v>0</v>
      </c>
      <c r="AC15" s="37">
        <v>0</v>
      </c>
      <c r="AD15" s="38">
        <v>0</v>
      </c>
      <c r="AE15" s="38"/>
    </row>
    <row r="16" spans="1:31" x14ac:dyDescent="0.2">
      <c r="A16" s="26"/>
      <c r="B16" s="26"/>
      <c r="C16" s="27"/>
      <c r="D16" s="27"/>
      <c r="E16" s="27"/>
      <c r="F16" s="27"/>
      <c r="G16" s="75"/>
      <c r="H16" s="89"/>
      <c r="I16" s="67"/>
      <c r="J16" s="28"/>
      <c r="K16" s="67"/>
      <c r="L16" s="28"/>
      <c r="M16" s="90"/>
      <c r="N16" s="89"/>
      <c r="O16" s="90"/>
      <c r="P16" s="89"/>
      <c r="Q16" s="90"/>
      <c r="R16" s="89"/>
      <c r="S16" s="67"/>
      <c r="T16" s="28"/>
      <c r="U16" s="67"/>
      <c r="V16" s="28"/>
      <c r="W16" s="90"/>
      <c r="X16" s="89"/>
      <c r="Y16" s="67"/>
      <c r="Z16" s="28"/>
      <c r="AA16" s="90"/>
      <c r="AB16" s="67"/>
      <c r="AC16" s="29"/>
      <c r="AD16" s="28"/>
      <c r="AE16" s="67"/>
    </row>
    <row r="17" spans="1:31" x14ac:dyDescent="0.2">
      <c r="A17" s="32" t="s">
        <v>32</v>
      </c>
      <c r="B17" s="33" t="s">
        <v>33</v>
      </c>
      <c r="C17" s="188" t="s">
        <v>300</v>
      </c>
      <c r="D17" s="35" t="s">
        <v>31</v>
      </c>
      <c r="E17" s="52">
        <v>1</v>
      </c>
      <c r="F17" s="1"/>
      <c r="G17" s="76">
        <v>1254.75</v>
      </c>
      <c r="H17" s="91">
        <v>139.06</v>
      </c>
      <c r="I17" s="68">
        <v>-75.09</v>
      </c>
      <c r="J17" s="54">
        <v>257.63</v>
      </c>
      <c r="K17" s="68">
        <v>92.75</v>
      </c>
      <c r="L17" s="54">
        <v>381.37</v>
      </c>
      <c r="M17" s="92">
        <v>148.74</v>
      </c>
      <c r="N17" s="91">
        <v>264</v>
      </c>
      <c r="O17" s="92">
        <v>271.92</v>
      </c>
      <c r="P17" s="91">
        <v>12</v>
      </c>
      <c r="Q17" s="92">
        <v>29.88</v>
      </c>
      <c r="R17" s="91">
        <v>0</v>
      </c>
      <c r="S17" s="68">
        <v>0</v>
      </c>
      <c r="T17" s="54">
        <v>0</v>
      </c>
      <c r="U17" s="68">
        <v>0</v>
      </c>
      <c r="V17" s="54">
        <v>1254.7499999999998</v>
      </c>
      <c r="W17" s="92">
        <v>87.83</v>
      </c>
      <c r="X17" s="91">
        <v>0</v>
      </c>
      <c r="Y17" s="68">
        <v>0</v>
      </c>
      <c r="Z17" s="54">
        <v>0</v>
      </c>
      <c r="AA17" s="92">
        <v>0</v>
      </c>
      <c r="AB17" s="68">
        <v>556.0300000000002</v>
      </c>
      <c r="AC17" s="55">
        <v>1810.7800000000002</v>
      </c>
      <c r="AD17" s="56">
        <f t="shared" ref="AD17:AD48" si="2">IF(S17&gt;0,1,0)+IF(U17&gt;0,1,0)+IF(W17&gt;0,1,0)</f>
        <v>1</v>
      </c>
      <c r="AE17" s="168">
        <f t="shared" ref="AE17:AE80" si="3">IF($AC17&gt;0,ROUND($G17/$AC17,3),0)</f>
        <v>0.69299999999999995</v>
      </c>
    </row>
    <row r="18" spans="1:31" x14ac:dyDescent="0.2">
      <c r="A18" s="57" t="s">
        <v>34</v>
      </c>
      <c r="B18" s="58" t="s">
        <v>35</v>
      </c>
      <c r="C18" s="189" t="s">
        <v>301</v>
      </c>
      <c r="D18" s="50" t="s">
        <v>31</v>
      </c>
      <c r="E18" s="51">
        <v>2</v>
      </c>
      <c r="F18" s="1"/>
      <c r="G18" s="76">
        <v>926.11999999999989</v>
      </c>
      <c r="H18" s="91">
        <v>82.949999999999989</v>
      </c>
      <c r="I18" s="68">
        <v>-44.79</v>
      </c>
      <c r="J18" s="54">
        <v>177.31</v>
      </c>
      <c r="K18" s="68">
        <v>63.830000000000005</v>
      </c>
      <c r="L18" s="54">
        <v>286.17</v>
      </c>
      <c r="M18" s="92">
        <v>111.61000000000001</v>
      </c>
      <c r="N18" s="91">
        <v>246</v>
      </c>
      <c r="O18" s="92">
        <v>253.38</v>
      </c>
      <c r="P18" s="91">
        <v>7</v>
      </c>
      <c r="Q18" s="92">
        <v>17.43</v>
      </c>
      <c r="R18" s="91">
        <v>0</v>
      </c>
      <c r="S18" s="68">
        <v>0</v>
      </c>
      <c r="T18" s="54">
        <v>926.12</v>
      </c>
      <c r="U18" s="68">
        <v>111.13</v>
      </c>
      <c r="V18" s="54">
        <v>0</v>
      </c>
      <c r="W18" s="92">
        <v>0</v>
      </c>
      <c r="X18" s="91">
        <v>0</v>
      </c>
      <c r="Y18" s="68">
        <v>0</v>
      </c>
      <c r="Z18" s="54">
        <v>151</v>
      </c>
      <c r="AA18" s="92">
        <v>10.57</v>
      </c>
      <c r="AB18" s="68">
        <v>523.16000000000031</v>
      </c>
      <c r="AC18" s="55">
        <v>1449.2800000000002</v>
      </c>
      <c r="AD18" s="56">
        <f t="shared" si="2"/>
        <v>1</v>
      </c>
      <c r="AE18" s="168">
        <f t="shared" si="3"/>
        <v>0.63900000000000001</v>
      </c>
    </row>
    <row r="19" spans="1:31" x14ac:dyDescent="0.2">
      <c r="A19" s="57" t="s">
        <v>36</v>
      </c>
      <c r="B19" s="58" t="s">
        <v>37</v>
      </c>
      <c r="C19" s="189" t="s">
        <v>302</v>
      </c>
      <c r="D19" s="50" t="s">
        <v>31</v>
      </c>
      <c r="E19" s="51">
        <v>3</v>
      </c>
      <c r="F19" s="1"/>
      <c r="G19" s="76">
        <v>1716.6400000000003</v>
      </c>
      <c r="H19" s="91">
        <v>155.43</v>
      </c>
      <c r="I19" s="68">
        <v>-83.929999999999993</v>
      </c>
      <c r="J19" s="54">
        <v>357.49</v>
      </c>
      <c r="K19" s="68">
        <v>128.69</v>
      </c>
      <c r="L19" s="54">
        <v>499.06000000000006</v>
      </c>
      <c r="M19" s="92">
        <v>194.64000000000001</v>
      </c>
      <c r="N19" s="91">
        <v>380</v>
      </c>
      <c r="O19" s="92">
        <v>391.4</v>
      </c>
      <c r="P19" s="91">
        <v>23</v>
      </c>
      <c r="Q19" s="92">
        <v>57.27</v>
      </c>
      <c r="R19" s="91">
        <v>0</v>
      </c>
      <c r="S19" s="68">
        <v>0</v>
      </c>
      <c r="T19" s="54">
        <v>0</v>
      </c>
      <c r="U19" s="68">
        <v>0</v>
      </c>
      <c r="V19" s="54">
        <v>1716.6400000000003</v>
      </c>
      <c r="W19" s="92">
        <v>120.16</v>
      </c>
      <c r="X19" s="91">
        <v>0</v>
      </c>
      <c r="Y19" s="68">
        <v>0</v>
      </c>
      <c r="Z19" s="54">
        <v>0</v>
      </c>
      <c r="AA19" s="92">
        <v>0</v>
      </c>
      <c r="AB19" s="68">
        <v>808.23</v>
      </c>
      <c r="AC19" s="55">
        <v>2524.8700000000003</v>
      </c>
      <c r="AD19" s="56">
        <f t="shared" si="2"/>
        <v>1</v>
      </c>
      <c r="AE19" s="168">
        <f t="shared" si="3"/>
        <v>0.68</v>
      </c>
    </row>
    <row r="20" spans="1:31" x14ac:dyDescent="0.2">
      <c r="A20" s="57" t="s">
        <v>39</v>
      </c>
      <c r="B20" s="58" t="s">
        <v>40</v>
      </c>
      <c r="C20" s="189" t="s">
        <v>303</v>
      </c>
      <c r="D20" s="50" t="s">
        <v>38</v>
      </c>
      <c r="E20" s="51">
        <v>4</v>
      </c>
      <c r="F20" s="1"/>
      <c r="G20" s="76">
        <v>1276.3399999999999</v>
      </c>
      <c r="H20" s="91">
        <v>104.55</v>
      </c>
      <c r="I20" s="68">
        <v>-56.46</v>
      </c>
      <c r="J20" s="54">
        <v>275.54999999999995</v>
      </c>
      <c r="K20" s="68">
        <v>99.199999999999989</v>
      </c>
      <c r="L20" s="54">
        <v>368.42</v>
      </c>
      <c r="M20" s="92">
        <v>143.68</v>
      </c>
      <c r="N20" s="91">
        <v>380</v>
      </c>
      <c r="O20" s="92">
        <v>391.4</v>
      </c>
      <c r="P20" s="91">
        <v>3</v>
      </c>
      <c r="Q20" s="92">
        <v>7.47</v>
      </c>
      <c r="R20" s="91">
        <v>0</v>
      </c>
      <c r="S20" s="68">
        <v>0</v>
      </c>
      <c r="T20" s="54">
        <v>1276.3399999999999</v>
      </c>
      <c r="U20" s="68">
        <v>153.16</v>
      </c>
      <c r="V20" s="54">
        <v>0</v>
      </c>
      <c r="W20" s="92">
        <v>0</v>
      </c>
      <c r="X20" s="91">
        <v>104.5</v>
      </c>
      <c r="Y20" s="68">
        <v>21.95</v>
      </c>
      <c r="Z20" s="54">
        <v>332.5</v>
      </c>
      <c r="AA20" s="92">
        <v>23.28</v>
      </c>
      <c r="AB20" s="68">
        <v>783.67999999999961</v>
      </c>
      <c r="AC20" s="55">
        <v>2060.0199999999995</v>
      </c>
      <c r="AD20" s="56">
        <f t="shared" si="2"/>
        <v>1</v>
      </c>
      <c r="AE20" s="168">
        <f t="shared" si="3"/>
        <v>0.62</v>
      </c>
    </row>
    <row r="21" spans="1:31" x14ac:dyDescent="0.2">
      <c r="A21" s="45" t="s">
        <v>41</v>
      </c>
      <c r="B21" s="12" t="s">
        <v>42</v>
      </c>
      <c r="C21" s="190" t="s">
        <v>304</v>
      </c>
      <c r="D21" s="43" t="s">
        <v>43</v>
      </c>
      <c r="E21" s="44">
        <v>5</v>
      </c>
      <c r="F21" s="1"/>
      <c r="G21" s="77">
        <v>358.57000000000005</v>
      </c>
      <c r="H21" s="93">
        <v>30.65</v>
      </c>
      <c r="I21" s="69">
        <v>-16.55</v>
      </c>
      <c r="J21" s="36">
        <v>75.09</v>
      </c>
      <c r="K21" s="69">
        <v>27.04</v>
      </c>
      <c r="L21" s="36">
        <v>91.59</v>
      </c>
      <c r="M21" s="94">
        <v>35.72</v>
      </c>
      <c r="N21" s="93">
        <v>118</v>
      </c>
      <c r="O21" s="94">
        <v>121.54</v>
      </c>
      <c r="P21" s="93">
        <v>0</v>
      </c>
      <c r="Q21" s="94">
        <v>0</v>
      </c>
      <c r="R21" s="93">
        <v>0</v>
      </c>
      <c r="S21" s="69">
        <v>0</v>
      </c>
      <c r="T21" s="36">
        <v>0</v>
      </c>
      <c r="U21" s="69">
        <v>0</v>
      </c>
      <c r="V21" s="36">
        <v>358.57000000000005</v>
      </c>
      <c r="W21" s="94">
        <v>25.1</v>
      </c>
      <c r="X21" s="93">
        <v>0</v>
      </c>
      <c r="Y21" s="69">
        <v>0</v>
      </c>
      <c r="Z21" s="36">
        <v>0</v>
      </c>
      <c r="AA21" s="94">
        <v>0</v>
      </c>
      <c r="AB21" s="69">
        <v>192.85000000000002</v>
      </c>
      <c r="AC21" s="37">
        <v>551.42000000000007</v>
      </c>
      <c r="AD21" s="38">
        <f t="shared" si="2"/>
        <v>1</v>
      </c>
      <c r="AE21" s="169">
        <f t="shared" si="3"/>
        <v>0.65</v>
      </c>
    </row>
    <row r="22" spans="1:31" x14ac:dyDescent="0.2">
      <c r="A22" s="45" t="s">
        <v>44</v>
      </c>
      <c r="B22" s="12" t="s">
        <v>45</v>
      </c>
      <c r="C22" s="190" t="s">
        <v>305</v>
      </c>
      <c r="D22" s="43" t="s">
        <v>43</v>
      </c>
      <c r="E22" s="44">
        <v>5</v>
      </c>
      <c r="F22" s="1"/>
      <c r="G22" s="77">
        <v>180.1</v>
      </c>
      <c r="H22" s="93">
        <v>28.6</v>
      </c>
      <c r="I22" s="69">
        <v>-15.44</v>
      </c>
      <c r="J22" s="36">
        <v>24</v>
      </c>
      <c r="K22" s="69">
        <v>8.64</v>
      </c>
      <c r="L22" s="36">
        <v>0</v>
      </c>
      <c r="M22" s="94">
        <v>0</v>
      </c>
      <c r="N22" s="93">
        <v>13</v>
      </c>
      <c r="O22" s="94">
        <v>13.39</v>
      </c>
      <c r="P22" s="93">
        <v>0</v>
      </c>
      <c r="Q22" s="94">
        <v>0</v>
      </c>
      <c r="R22" s="93">
        <v>0</v>
      </c>
      <c r="S22" s="69">
        <v>0</v>
      </c>
      <c r="T22" s="36">
        <v>0</v>
      </c>
      <c r="U22" s="69">
        <v>0</v>
      </c>
      <c r="V22" s="36">
        <v>0</v>
      </c>
      <c r="W22" s="94">
        <v>0</v>
      </c>
      <c r="X22" s="93">
        <v>0</v>
      </c>
      <c r="Y22" s="69">
        <v>0</v>
      </c>
      <c r="Z22" s="36">
        <v>0</v>
      </c>
      <c r="AA22" s="94">
        <v>0</v>
      </c>
      <c r="AB22" s="69">
        <v>6.5900000000000034</v>
      </c>
      <c r="AC22" s="37">
        <v>186.69</v>
      </c>
      <c r="AD22" s="38">
        <f t="shared" si="2"/>
        <v>0</v>
      </c>
      <c r="AE22" s="169">
        <f t="shared" si="3"/>
        <v>0.96499999999999997</v>
      </c>
    </row>
    <row r="23" spans="1:31" x14ac:dyDescent="0.2">
      <c r="A23" s="45" t="s">
        <v>46</v>
      </c>
      <c r="B23" s="12" t="s">
        <v>47</v>
      </c>
      <c r="C23" s="190" t="s">
        <v>306</v>
      </c>
      <c r="D23" s="43" t="s">
        <v>43</v>
      </c>
      <c r="E23" s="44">
        <v>5</v>
      </c>
      <c r="F23" s="1"/>
      <c r="G23" s="77">
        <v>64.58</v>
      </c>
      <c r="H23" s="93">
        <v>4.68</v>
      </c>
      <c r="I23" s="69">
        <v>-2.5300000000000002</v>
      </c>
      <c r="J23" s="36">
        <v>19</v>
      </c>
      <c r="K23" s="69">
        <v>6.84</v>
      </c>
      <c r="L23" s="36">
        <v>14.9</v>
      </c>
      <c r="M23" s="94">
        <v>5.82</v>
      </c>
      <c r="N23" s="93">
        <v>23</v>
      </c>
      <c r="O23" s="94">
        <v>23.69</v>
      </c>
      <c r="P23" s="93">
        <v>0</v>
      </c>
      <c r="Q23" s="94">
        <v>0</v>
      </c>
      <c r="R23" s="93">
        <v>64.58</v>
      </c>
      <c r="S23" s="69">
        <v>9.69</v>
      </c>
      <c r="T23" s="36">
        <v>0</v>
      </c>
      <c r="U23" s="69">
        <v>0</v>
      </c>
      <c r="V23" s="36">
        <v>0</v>
      </c>
      <c r="W23" s="94">
        <v>0</v>
      </c>
      <c r="X23" s="93">
        <v>0</v>
      </c>
      <c r="Y23" s="69">
        <v>0</v>
      </c>
      <c r="Z23" s="36">
        <v>0</v>
      </c>
      <c r="AA23" s="94">
        <v>0</v>
      </c>
      <c r="AB23" s="69">
        <v>43.509999999999991</v>
      </c>
      <c r="AC23" s="37">
        <v>108.08999999999999</v>
      </c>
      <c r="AD23" s="38">
        <f t="shared" si="2"/>
        <v>1</v>
      </c>
      <c r="AE23" s="169">
        <f t="shared" si="3"/>
        <v>0.59699999999999998</v>
      </c>
    </row>
    <row r="24" spans="1:31" x14ac:dyDescent="0.2">
      <c r="A24" s="45" t="s">
        <v>48</v>
      </c>
      <c r="B24" s="12" t="s">
        <v>49</v>
      </c>
      <c r="C24" s="190" t="s">
        <v>307</v>
      </c>
      <c r="D24" s="43" t="s">
        <v>43</v>
      </c>
      <c r="E24" s="44">
        <v>5</v>
      </c>
      <c r="F24" s="1"/>
      <c r="G24" s="78">
        <v>0</v>
      </c>
      <c r="H24" s="95">
        <v>0</v>
      </c>
      <c r="I24" s="70">
        <v>0</v>
      </c>
      <c r="J24" s="39">
        <v>0</v>
      </c>
      <c r="K24" s="70">
        <v>0</v>
      </c>
      <c r="L24" s="39">
        <v>0</v>
      </c>
      <c r="M24" s="96">
        <v>0</v>
      </c>
      <c r="N24" s="95">
        <v>0</v>
      </c>
      <c r="O24" s="96">
        <v>0</v>
      </c>
      <c r="P24" s="95">
        <v>0</v>
      </c>
      <c r="Q24" s="96">
        <v>0</v>
      </c>
      <c r="R24" s="95">
        <v>0</v>
      </c>
      <c r="S24" s="70">
        <v>0</v>
      </c>
      <c r="T24" s="39">
        <v>0</v>
      </c>
      <c r="U24" s="70">
        <v>0</v>
      </c>
      <c r="V24" s="39">
        <v>0</v>
      </c>
      <c r="W24" s="96">
        <v>0</v>
      </c>
      <c r="X24" s="95">
        <v>0</v>
      </c>
      <c r="Y24" s="70">
        <v>0</v>
      </c>
      <c r="Z24" s="39">
        <v>0</v>
      </c>
      <c r="AA24" s="96">
        <v>0</v>
      </c>
      <c r="AB24" s="70">
        <v>-1</v>
      </c>
      <c r="AC24" s="40">
        <v>0</v>
      </c>
      <c r="AD24" s="38">
        <f t="shared" si="2"/>
        <v>0</v>
      </c>
      <c r="AE24" s="169">
        <f t="shared" si="3"/>
        <v>0</v>
      </c>
    </row>
    <row r="25" spans="1:31" x14ac:dyDescent="0.2">
      <c r="A25" s="41" t="s">
        <v>50</v>
      </c>
      <c r="B25" s="16" t="s">
        <v>51</v>
      </c>
      <c r="C25" s="190" t="s">
        <v>308</v>
      </c>
      <c r="D25" s="43" t="s">
        <v>43</v>
      </c>
      <c r="E25" s="44">
        <v>5</v>
      </c>
      <c r="F25" s="1"/>
      <c r="G25" s="77">
        <v>1462.5700000000002</v>
      </c>
      <c r="H25" s="93">
        <v>0</v>
      </c>
      <c r="I25" s="69">
        <v>0</v>
      </c>
      <c r="J25" s="36">
        <v>531.91</v>
      </c>
      <c r="K25" s="69">
        <v>191.49</v>
      </c>
      <c r="L25" s="36">
        <v>930.66000000000008</v>
      </c>
      <c r="M25" s="94">
        <v>362.96000000000004</v>
      </c>
      <c r="N25" s="93">
        <v>652</v>
      </c>
      <c r="O25" s="94">
        <v>671.56</v>
      </c>
      <c r="P25" s="93">
        <v>6.52</v>
      </c>
      <c r="Q25" s="94">
        <v>16.23</v>
      </c>
      <c r="R25" s="93">
        <v>0</v>
      </c>
      <c r="S25" s="69">
        <v>0</v>
      </c>
      <c r="T25" s="36">
        <v>0</v>
      </c>
      <c r="U25" s="69">
        <v>0</v>
      </c>
      <c r="V25" s="36">
        <v>0</v>
      </c>
      <c r="W25" s="94">
        <v>0</v>
      </c>
      <c r="X25" s="93">
        <v>0</v>
      </c>
      <c r="Y25" s="69">
        <v>0</v>
      </c>
      <c r="Z25" s="36">
        <v>0</v>
      </c>
      <c r="AA25" s="94">
        <v>0</v>
      </c>
      <c r="AB25" s="69">
        <v>1242.2399999999998</v>
      </c>
      <c r="AC25" s="37">
        <v>2704.81</v>
      </c>
      <c r="AD25" s="38">
        <f t="shared" si="2"/>
        <v>0</v>
      </c>
      <c r="AE25" s="169">
        <f t="shared" si="3"/>
        <v>0.54100000000000004</v>
      </c>
    </row>
    <row r="26" spans="1:31" x14ac:dyDescent="0.2">
      <c r="A26" s="57" t="s">
        <v>52</v>
      </c>
      <c r="B26" s="58" t="s">
        <v>53</v>
      </c>
      <c r="C26" s="189" t="s">
        <v>309</v>
      </c>
      <c r="D26" s="50" t="s">
        <v>43</v>
      </c>
      <c r="E26" s="51">
        <v>5</v>
      </c>
      <c r="F26" s="1"/>
      <c r="G26" s="76">
        <v>1332.74</v>
      </c>
      <c r="H26" s="91">
        <v>238.79</v>
      </c>
      <c r="I26" s="68">
        <v>-128.94</v>
      </c>
      <c r="J26" s="54">
        <v>58.22</v>
      </c>
      <c r="K26" s="68">
        <v>20.96</v>
      </c>
      <c r="L26" s="54">
        <v>0</v>
      </c>
      <c r="M26" s="92">
        <v>0</v>
      </c>
      <c r="N26" s="91">
        <v>764</v>
      </c>
      <c r="O26" s="92">
        <v>786.92</v>
      </c>
      <c r="P26" s="91">
        <v>6.48</v>
      </c>
      <c r="Q26" s="92">
        <v>16.14</v>
      </c>
      <c r="R26" s="91">
        <v>0</v>
      </c>
      <c r="S26" s="68">
        <v>0</v>
      </c>
      <c r="T26" s="54">
        <v>0</v>
      </c>
      <c r="U26" s="68">
        <v>0</v>
      </c>
      <c r="V26" s="54">
        <v>0</v>
      </c>
      <c r="W26" s="92">
        <v>0</v>
      </c>
      <c r="X26" s="91">
        <v>0</v>
      </c>
      <c r="Y26" s="68">
        <v>0</v>
      </c>
      <c r="Z26" s="54">
        <v>0</v>
      </c>
      <c r="AA26" s="92">
        <v>0</v>
      </c>
      <c r="AB26" s="68">
        <v>695.07999999999993</v>
      </c>
      <c r="AC26" s="55">
        <v>2027.82</v>
      </c>
      <c r="AD26" s="56">
        <f t="shared" si="2"/>
        <v>0</v>
      </c>
      <c r="AE26" s="168">
        <f t="shared" si="3"/>
        <v>0.65700000000000003</v>
      </c>
    </row>
    <row r="27" spans="1:31" x14ac:dyDescent="0.2">
      <c r="A27" s="45" t="s">
        <v>56</v>
      </c>
      <c r="B27" s="12" t="s">
        <v>57</v>
      </c>
      <c r="C27" s="190" t="s">
        <v>310</v>
      </c>
      <c r="D27" s="43" t="s">
        <v>43</v>
      </c>
      <c r="E27" s="44">
        <v>6</v>
      </c>
      <c r="F27" s="1"/>
      <c r="G27" s="77">
        <v>229.07</v>
      </c>
      <c r="H27" s="93">
        <v>8</v>
      </c>
      <c r="I27" s="69">
        <v>-4.32</v>
      </c>
      <c r="J27" s="36">
        <v>50.41</v>
      </c>
      <c r="K27" s="69">
        <v>18.149999999999999</v>
      </c>
      <c r="L27" s="36">
        <v>81.759999999999991</v>
      </c>
      <c r="M27" s="94">
        <v>31.89</v>
      </c>
      <c r="N27" s="93">
        <v>8</v>
      </c>
      <c r="O27" s="94">
        <v>8.24</v>
      </c>
      <c r="P27" s="93">
        <v>1</v>
      </c>
      <c r="Q27" s="94">
        <v>2.4900000000000002</v>
      </c>
      <c r="R27" s="93">
        <v>229.07</v>
      </c>
      <c r="S27" s="69">
        <v>34.36</v>
      </c>
      <c r="T27" s="36">
        <v>0</v>
      </c>
      <c r="U27" s="69">
        <v>0</v>
      </c>
      <c r="V27" s="36">
        <v>0</v>
      </c>
      <c r="W27" s="94">
        <v>0</v>
      </c>
      <c r="X27" s="93">
        <v>0</v>
      </c>
      <c r="Y27" s="69">
        <v>0</v>
      </c>
      <c r="Z27" s="36">
        <v>0</v>
      </c>
      <c r="AA27" s="94">
        <v>0</v>
      </c>
      <c r="AB27" s="69">
        <v>90.81</v>
      </c>
      <c r="AC27" s="37">
        <v>319.88</v>
      </c>
      <c r="AD27" s="38">
        <f t="shared" si="2"/>
        <v>1</v>
      </c>
      <c r="AE27" s="169">
        <f t="shared" si="3"/>
        <v>0.71599999999999997</v>
      </c>
    </row>
    <row r="28" spans="1:31" x14ac:dyDescent="0.2">
      <c r="A28" s="41" t="s">
        <v>58</v>
      </c>
      <c r="B28" s="16" t="s">
        <v>59</v>
      </c>
      <c r="C28" s="190" t="s">
        <v>311</v>
      </c>
      <c r="D28" s="43" t="s">
        <v>43</v>
      </c>
      <c r="E28" s="44">
        <v>6</v>
      </c>
      <c r="F28" s="1"/>
      <c r="G28" s="77">
        <v>1634.5900000000001</v>
      </c>
      <c r="H28" s="93">
        <v>109.75</v>
      </c>
      <c r="I28" s="69">
        <v>-59.269999999999996</v>
      </c>
      <c r="J28" s="36">
        <v>289.92</v>
      </c>
      <c r="K28" s="69">
        <v>104.36999999999999</v>
      </c>
      <c r="L28" s="36">
        <v>652.35</v>
      </c>
      <c r="M28" s="94">
        <v>254.41000000000003</v>
      </c>
      <c r="N28" s="93">
        <v>344</v>
      </c>
      <c r="O28" s="94">
        <v>354.32</v>
      </c>
      <c r="P28" s="93">
        <v>27</v>
      </c>
      <c r="Q28" s="94">
        <v>67.23</v>
      </c>
      <c r="R28" s="93">
        <v>0</v>
      </c>
      <c r="S28" s="69">
        <v>0</v>
      </c>
      <c r="T28" s="36">
        <v>1634.59</v>
      </c>
      <c r="U28" s="69">
        <v>196.15</v>
      </c>
      <c r="V28" s="36">
        <v>0</v>
      </c>
      <c r="W28" s="94">
        <v>0</v>
      </c>
      <c r="X28" s="93">
        <v>123</v>
      </c>
      <c r="Y28" s="69">
        <v>25.83</v>
      </c>
      <c r="Z28" s="36">
        <v>156.5</v>
      </c>
      <c r="AA28" s="94">
        <v>10.96</v>
      </c>
      <c r="AB28" s="69">
        <v>954</v>
      </c>
      <c r="AC28" s="37">
        <v>2588.59</v>
      </c>
      <c r="AD28" s="38">
        <f t="shared" si="2"/>
        <v>1</v>
      </c>
      <c r="AE28" s="169">
        <f t="shared" si="3"/>
        <v>0.63100000000000001</v>
      </c>
    </row>
    <row r="29" spans="1:31" x14ac:dyDescent="0.2">
      <c r="A29" s="57" t="s">
        <v>60</v>
      </c>
      <c r="B29" s="58" t="s">
        <v>61</v>
      </c>
      <c r="C29" s="189" t="s">
        <v>312</v>
      </c>
      <c r="D29" s="50" t="s">
        <v>38</v>
      </c>
      <c r="E29" s="51">
        <v>6</v>
      </c>
      <c r="F29" s="1"/>
      <c r="G29" s="76">
        <v>293.7</v>
      </c>
      <c r="H29" s="91">
        <v>22.83</v>
      </c>
      <c r="I29" s="68">
        <v>-12.33</v>
      </c>
      <c r="J29" s="54">
        <v>67.45</v>
      </c>
      <c r="K29" s="68">
        <v>24.29</v>
      </c>
      <c r="L29" s="54">
        <v>104.5</v>
      </c>
      <c r="M29" s="92">
        <v>40.769999999999996</v>
      </c>
      <c r="N29" s="91">
        <v>67</v>
      </c>
      <c r="O29" s="92">
        <v>69.010000000000005</v>
      </c>
      <c r="P29" s="91">
        <v>3</v>
      </c>
      <c r="Q29" s="92">
        <v>7.47</v>
      </c>
      <c r="R29" s="91">
        <v>293.7</v>
      </c>
      <c r="S29" s="68">
        <v>44.06</v>
      </c>
      <c r="T29" s="54">
        <v>0</v>
      </c>
      <c r="U29" s="68">
        <v>0</v>
      </c>
      <c r="V29" s="54">
        <v>0</v>
      </c>
      <c r="W29" s="92">
        <v>0</v>
      </c>
      <c r="X29" s="91">
        <v>0</v>
      </c>
      <c r="Y29" s="68">
        <v>0</v>
      </c>
      <c r="Z29" s="54">
        <v>112.5</v>
      </c>
      <c r="AA29" s="92">
        <v>7.88</v>
      </c>
      <c r="AB29" s="68">
        <v>181.15000000000003</v>
      </c>
      <c r="AC29" s="55">
        <v>474.85</v>
      </c>
      <c r="AD29" s="56">
        <f t="shared" si="2"/>
        <v>1</v>
      </c>
      <c r="AE29" s="168">
        <f t="shared" si="3"/>
        <v>0.61899999999999999</v>
      </c>
    </row>
    <row r="30" spans="1:31" x14ac:dyDescent="0.2">
      <c r="A30" s="47" t="s">
        <v>62</v>
      </c>
      <c r="B30" s="48" t="s">
        <v>63</v>
      </c>
      <c r="C30" s="189" t="s">
        <v>313</v>
      </c>
      <c r="D30" s="50" t="s">
        <v>64</v>
      </c>
      <c r="E30" s="51">
        <v>7</v>
      </c>
      <c r="F30" s="1"/>
      <c r="G30" s="76">
        <v>2315.4300000000003</v>
      </c>
      <c r="H30" s="91">
        <v>235.91</v>
      </c>
      <c r="I30" s="68">
        <v>-127.39</v>
      </c>
      <c r="J30" s="54">
        <v>465.83000000000004</v>
      </c>
      <c r="K30" s="68">
        <v>167.69</v>
      </c>
      <c r="L30" s="54">
        <v>666.53</v>
      </c>
      <c r="M30" s="92">
        <v>259.94</v>
      </c>
      <c r="N30" s="91">
        <v>542</v>
      </c>
      <c r="O30" s="92">
        <v>558.26</v>
      </c>
      <c r="P30" s="91">
        <v>72</v>
      </c>
      <c r="Q30" s="92">
        <v>179.28</v>
      </c>
      <c r="R30" s="91">
        <v>0</v>
      </c>
      <c r="S30" s="68">
        <v>0</v>
      </c>
      <c r="T30" s="54">
        <v>0</v>
      </c>
      <c r="U30" s="68">
        <v>0</v>
      </c>
      <c r="V30" s="54">
        <v>0</v>
      </c>
      <c r="W30" s="92">
        <v>0</v>
      </c>
      <c r="X30" s="91">
        <v>0</v>
      </c>
      <c r="Y30" s="68">
        <v>0</v>
      </c>
      <c r="Z30" s="54">
        <v>0</v>
      </c>
      <c r="AA30" s="92">
        <v>0</v>
      </c>
      <c r="AB30" s="68">
        <v>1037.7800000000002</v>
      </c>
      <c r="AC30" s="55">
        <v>3353.2100000000005</v>
      </c>
      <c r="AD30" s="56">
        <f t="shared" si="2"/>
        <v>0</v>
      </c>
      <c r="AE30" s="168">
        <f t="shared" si="3"/>
        <v>0.69099999999999995</v>
      </c>
    </row>
    <row r="31" spans="1:31" x14ac:dyDescent="0.2">
      <c r="A31" s="45" t="s">
        <v>66</v>
      </c>
      <c r="B31" s="12" t="s">
        <v>67</v>
      </c>
      <c r="C31" s="190" t="s">
        <v>314</v>
      </c>
      <c r="D31" s="43" t="s">
        <v>68</v>
      </c>
      <c r="E31" s="44">
        <v>9</v>
      </c>
      <c r="F31" s="1"/>
      <c r="G31" s="77">
        <v>172.56</v>
      </c>
      <c r="H31" s="93">
        <v>24.520000000000003</v>
      </c>
      <c r="I31" s="69">
        <v>-13.24</v>
      </c>
      <c r="J31" s="36">
        <v>36.03</v>
      </c>
      <c r="K31" s="69">
        <v>12.969999999999999</v>
      </c>
      <c r="L31" s="36">
        <v>42.480000000000004</v>
      </c>
      <c r="M31" s="94">
        <v>16.57</v>
      </c>
      <c r="N31" s="93">
        <v>73</v>
      </c>
      <c r="O31" s="94">
        <v>75.19</v>
      </c>
      <c r="P31" s="93">
        <v>0</v>
      </c>
      <c r="Q31" s="94">
        <v>0</v>
      </c>
      <c r="R31" s="93">
        <v>0</v>
      </c>
      <c r="S31" s="69">
        <v>0</v>
      </c>
      <c r="T31" s="36">
        <v>172.55999999999997</v>
      </c>
      <c r="U31" s="69">
        <v>20.71</v>
      </c>
      <c r="V31" s="36">
        <v>0</v>
      </c>
      <c r="W31" s="94">
        <v>0</v>
      </c>
      <c r="X31" s="93">
        <v>0</v>
      </c>
      <c r="Y31" s="69">
        <v>0</v>
      </c>
      <c r="Z31" s="36">
        <v>138.5</v>
      </c>
      <c r="AA31" s="94">
        <v>9.6999999999999993</v>
      </c>
      <c r="AB31" s="69">
        <v>121.89999999999998</v>
      </c>
      <c r="AC31" s="37">
        <v>294.45999999999998</v>
      </c>
      <c r="AD31" s="38">
        <f t="shared" si="2"/>
        <v>1</v>
      </c>
      <c r="AE31" s="169">
        <f t="shared" si="3"/>
        <v>0.58599999999999997</v>
      </c>
    </row>
    <row r="32" spans="1:31" x14ac:dyDescent="0.2">
      <c r="A32" s="45" t="s">
        <v>69</v>
      </c>
      <c r="B32" s="12" t="s">
        <v>70</v>
      </c>
      <c r="C32" s="190" t="s">
        <v>315</v>
      </c>
      <c r="D32" s="43" t="s">
        <v>65</v>
      </c>
      <c r="E32" s="44">
        <v>9</v>
      </c>
      <c r="F32" s="1"/>
      <c r="G32" s="77">
        <v>316.62</v>
      </c>
      <c r="H32" s="93">
        <v>28.22</v>
      </c>
      <c r="I32" s="69">
        <v>-15.24</v>
      </c>
      <c r="J32" s="36">
        <v>71.66</v>
      </c>
      <c r="K32" s="69">
        <v>25.8</v>
      </c>
      <c r="L32" s="36">
        <v>90.509999999999991</v>
      </c>
      <c r="M32" s="94">
        <v>35.299999999999997</v>
      </c>
      <c r="N32" s="93">
        <v>65</v>
      </c>
      <c r="O32" s="94">
        <v>66.95</v>
      </c>
      <c r="P32" s="93">
        <v>0</v>
      </c>
      <c r="Q32" s="94">
        <v>0</v>
      </c>
      <c r="R32" s="93">
        <v>0</v>
      </c>
      <c r="S32" s="69">
        <v>0</v>
      </c>
      <c r="T32" s="36">
        <v>316.61999999999995</v>
      </c>
      <c r="U32" s="69">
        <v>37.99</v>
      </c>
      <c r="V32" s="36">
        <v>0</v>
      </c>
      <c r="W32" s="94">
        <v>0</v>
      </c>
      <c r="X32" s="93">
        <v>0</v>
      </c>
      <c r="Y32" s="69">
        <v>0</v>
      </c>
      <c r="Z32" s="36">
        <v>0</v>
      </c>
      <c r="AA32" s="94">
        <v>0</v>
      </c>
      <c r="AB32" s="69">
        <v>150.80000000000001</v>
      </c>
      <c r="AC32" s="37">
        <v>467.42</v>
      </c>
      <c r="AD32" s="38">
        <f t="shared" si="2"/>
        <v>1</v>
      </c>
      <c r="AE32" s="169">
        <f t="shared" si="3"/>
        <v>0.67700000000000005</v>
      </c>
    </row>
    <row r="33" spans="1:31" x14ac:dyDescent="0.2">
      <c r="A33" s="45" t="s">
        <v>71</v>
      </c>
      <c r="B33" s="12" t="s">
        <v>72</v>
      </c>
      <c r="C33" s="190" t="s">
        <v>316</v>
      </c>
      <c r="D33" s="43" t="s">
        <v>65</v>
      </c>
      <c r="E33" s="44">
        <v>9</v>
      </c>
      <c r="F33" s="1"/>
      <c r="G33" s="77">
        <v>98</v>
      </c>
      <c r="H33" s="93">
        <v>9</v>
      </c>
      <c r="I33" s="69">
        <v>-4.8600000000000003</v>
      </c>
      <c r="J33" s="36">
        <v>19.5</v>
      </c>
      <c r="K33" s="69">
        <v>7.0200000000000005</v>
      </c>
      <c r="L33" s="36">
        <v>27.5</v>
      </c>
      <c r="M33" s="94">
        <v>10.719999999999999</v>
      </c>
      <c r="N33" s="93">
        <v>15</v>
      </c>
      <c r="O33" s="94">
        <v>15.45</v>
      </c>
      <c r="P33" s="93">
        <v>0</v>
      </c>
      <c r="Q33" s="94">
        <v>0</v>
      </c>
      <c r="R33" s="93">
        <v>98</v>
      </c>
      <c r="S33" s="69">
        <v>14.7</v>
      </c>
      <c r="T33" s="36">
        <v>0</v>
      </c>
      <c r="U33" s="69">
        <v>0</v>
      </c>
      <c r="V33" s="36">
        <v>0</v>
      </c>
      <c r="W33" s="94">
        <v>0</v>
      </c>
      <c r="X33" s="93">
        <v>56.5</v>
      </c>
      <c r="Y33" s="69">
        <v>11.87</v>
      </c>
      <c r="Z33" s="36">
        <v>0</v>
      </c>
      <c r="AA33" s="94">
        <v>0</v>
      </c>
      <c r="AB33" s="69">
        <v>54.900000000000006</v>
      </c>
      <c r="AC33" s="37">
        <v>152.9</v>
      </c>
      <c r="AD33" s="38">
        <f t="shared" si="2"/>
        <v>1</v>
      </c>
      <c r="AE33" s="169">
        <f t="shared" si="3"/>
        <v>0.64100000000000001</v>
      </c>
    </row>
    <row r="34" spans="1:31" x14ac:dyDescent="0.2">
      <c r="A34" s="41" t="s">
        <v>73</v>
      </c>
      <c r="B34" s="16" t="s">
        <v>74</v>
      </c>
      <c r="C34" s="190" t="s">
        <v>317</v>
      </c>
      <c r="D34" s="43" t="s">
        <v>68</v>
      </c>
      <c r="E34" s="44">
        <v>9</v>
      </c>
      <c r="F34" s="1"/>
      <c r="G34" s="77">
        <v>315.85000000000002</v>
      </c>
      <c r="H34" s="93">
        <v>28.45</v>
      </c>
      <c r="I34" s="69">
        <v>-15.36</v>
      </c>
      <c r="J34" s="36">
        <v>66.78</v>
      </c>
      <c r="K34" s="69">
        <v>24.04</v>
      </c>
      <c r="L34" s="36">
        <v>93.73</v>
      </c>
      <c r="M34" s="94">
        <v>36.549999999999997</v>
      </c>
      <c r="N34" s="93">
        <v>118</v>
      </c>
      <c r="O34" s="94">
        <v>121.54</v>
      </c>
      <c r="P34" s="93">
        <v>3</v>
      </c>
      <c r="Q34" s="94">
        <v>7.47</v>
      </c>
      <c r="R34" s="93">
        <v>0</v>
      </c>
      <c r="S34" s="69">
        <v>0</v>
      </c>
      <c r="T34" s="36">
        <v>315.84999999999997</v>
      </c>
      <c r="U34" s="69">
        <v>37.9</v>
      </c>
      <c r="V34" s="36">
        <v>0</v>
      </c>
      <c r="W34" s="94">
        <v>0</v>
      </c>
      <c r="X34" s="93">
        <v>0</v>
      </c>
      <c r="Y34" s="69">
        <v>0</v>
      </c>
      <c r="Z34" s="36">
        <v>0</v>
      </c>
      <c r="AA34" s="94">
        <v>0</v>
      </c>
      <c r="AB34" s="69">
        <v>212.1400000000001</v>
      </c>
      <c r="AC34" s="37">
        <v>527.99000000000012</v>
      </c>
      <c r="AD34" s="38">
        <f t="shared" si="2"/>
        <v>1</v>
      </c>
      <c r="AE34" s="169">
        <f t="shared" si="3"/>
        <v>0.59799999999999998</v>
      </c>
    </row>
    <row r="35" spans="1:31" x14ac:dyDescent="0.2">
      <c r="A35" s="57" t="s">
        <v>75</v>
      </c>
      <c r="B35" s="58" t="s">
        <v>76</v>
      </c>
      <c r="C35" s="189" t="s">
        <v>318</v>
      </c>
      <c r="D35" s="50" t="s">
        <v>65</v>
      </c>
      <c r="E35" s="51">
        <v>9</v>
      </c>
      <c r="F35" s="1"/>
      <c r="G35" s="76">
        <v>571.44999999999993</v>
      </c>
      <c r="H35" s="91">
        <v>37.549999999999997</v>
      </c>
      <c r="I35" s="68">
        <v>-20.28</v>
      </c>
      <c r="J35" s="54">
        <v>129.19999999999999</v>
      </c>
      <c r="K35" s="68">
        <v>46.510000000000005</v>
      </c>
      <c r="L35" s="54">
        <v>209.23</v>
      </c>
      <c r="M35" s="92">
        <v>81.61</v>
      </c>
      <c r="N35" s="91">
        <v>109</v>
      </c>
      <c r="O35" s="92">
        <v>112.27</v>
      </c>
      <c r="P35" s="91">
        <v>2</v>
      </c>
      <c r="Q35" s="92">
        <v>4.9800000000000004</v>
      </c>
      <c r="R35" s="91">
        <v>571.44999999999993</v>
      </c>
      <c r="S35" s="68">
        <v>85.72</v>
      </c>
      <c r="T35" s="54">
        <v>0</v>
      </c>
      <c r="U35" s="68">
        <v>0</v>
      </c>
      <c r="V35" s="54">
        <v>0</v>
      </c>
      <c r="W35" s="92">
        <v>0</v>
      </c>
      <c r="X35" s="91">
        <v>65</v>
      </c>
      <c r="Y35" s="68">
        <v>13.65</v>
      </c>
      <c r="Z35" s="54">
        <v>275</v>
      </c>
      <c r="AA35" s="92">
        <v>19.25</v>
      </c>
      <c r="AB35" s="68">
        <v>343.71000000000004</v>
      </c>
      <c r="AC35" s="55">
        <v>915.16</v>
      </c>
      <c r="AD35" s="56">
        <f t="shared" si="2"/>
        <v>1</v>
      </c>
      <c r="AE35" s="168">
        <f t="shared" si="3"/>
        <v>0.624</v>
      </c>
    </row>
    <row r="36" spans="1:31" x14ac:dyDescent="0.2">
      <c r="A36" s="47" t="s">
        <v>77</v>
      </c>
      <c r="B36" s="48" t="s">
        <v>78</v>
      </c>
      <c r="C36" s="189" t="s">
        <v>319</v>
      </c>
      <c r="D36" s="50" t="s">
        <v>64</v>
      </c>
      <c r="E36" s="51">
        <v>10</v>
      </c>
      <c r="F36" s="1"/>
      <c r="G36" s="76">
        <v>1498.13</v>
      </c>
      <c r="H36" s="91">
        <v>150.08000000000001</v>
      </c>
      <c r="I36" s="68">
        <v>-81.039999999999992</v>
      </c>
      <c r="J36" s="54">
        <v>301.8</v>
      </c>
      <c r="K36" s="68">
        <v>108.65</v>
      </c>
      <c r="L36" s="54">
        <v>452.97</v>
      </c>
      <c r="M36" s="92">
        <v>176.67</v>
      </c>
      <c r="N36" s="91">
        <v>377</v>
      </c>
      <c r="O36" s="92">
        <v>388.31</v>
      </c>
      <c r="P36" s="91">
        <v>56</v>
      </c>
      <c r="Q36" s="92">
        <v>139.44</v>
      </c>
      <c r="R36" s="91">
        <v>0</v>
      </c>
      <c r="S36" s="68">
        <v>0</v>
      </c>
      <c r="T36" s="54">
        <v>0</v>
      </c>
      <c r="U36" s="68">
        <v>0</v>
      </c>
      <c r="V36" s="54">
        <v>0</v>
      </c>
      <c r="W36" s="92">
        <v>0</v>
      </c>
      <c r="X36" s="91">
        <v>0</v>
      </c>
      <c r="Y36" s="68">
        <v>0</v>
      </c>
      <c r="Z36" s="54">
        <v>0</v>
      </c>
      <c r="AA36" s="92">
        <v>0</v>
      </c>
      <c r="AB36" s="68">
        <v>732.0300000000002</v>
      </c>
      <c r="AC36" s="55">
        <v>2230.1600000000003</v>
      </c>
      <c r="AD36" s="56">
        <f t="shared" si="2"/>
        <v>0</v>
      </c>
      <c r="AE36" s="168">
        <f t="shared" si="3"/>
        <v>0.67200000000000004</v>
      </c>
    </row>
    <row r="37" spans="1:31" x14ac:dyDescent="0.2">
      <c r="A37" s="47" t="s">
        <v>79</v>
      </c>
      <c r="B37" s="48" t="s">
        <v>80</v>
      </c>
      <c r="C37" s="189" t="s">
        <v>320</v>
      </c>
      <c r="D37" s="50" t="s">
        <v>65</v>
      </c>
      <c r="E37" s="51">
        <v>11</v>
      </c>
      <c r="F37" s="1"/>
      <c r="G37" s="76">
        <v>1069.1400000000001</v>
      </c>
      <c r="H37" s="91">
        <v>96.4</v>
      </c>
      <c r="I37" s="68">
        <v>-52.06</v>
      </c>
      <c r="J37" s="54">
        <v>219.41</v>
      </c>
      <c r="K37" s="68">
        <v>78.990000000000009</v>
      </c>
      <c r="L37" s="54">
        <v>375.82</v>
      </c>
      <c r="M37" s="92">
        <v>146.57999999999998</v>
      </c>
      <c r="N37" s="91">
        <v>373</v>
      </c>
      <c r="O37" s="92">
        <v>384.19</v>
      </c>
      <c r="P37" s="91">
        <v>1</v>
      </c>
      <c r="Q37" s="92">
        <v>2.4900000000000002</v>
      </c>
      <c r="R37" s="91">
        <v>0</v>
      </c>
      <c r="S37" s="68">
        <v>0</v>
      </c>
      <c r="T37" s="54">
        <v>0</v>
      </c>
      <c r="U37" s="68">
        <v>0</v>
      </c>
      <c r="V37" s="54">
        <v>0</v>
      </c>
      <c r="W37" s="92">
        <v>0</v>
      </c>
      <c r="X37" s="91">
        <v>0</v>
      </c>
      <c r="Y37" s="68">
        <v>0</v>
      </c>
      <c r="Z37" s="54">
        <v>0</v>
      </c>
      <c r="AA37" s="92">
        <v>0</v>
      </c>
      <c r="AB37" s="68">
        <v>560.19000000000005</v>
      </c>
      <c r="AC37" s="55">
        <v>1629.3300000000002</v>
      </c>
      <c r="AD37" s="56">
        <f t="shared" si="2"/>
        <v>0</v>
      </c>
      <c r="AE37" s="168">
        <f t="shared" si="3"/>
        <v>0.65600000000000003</v>
      </c>
    </row>
    <row r="38" spans="1:31" x14ac:dyDescent="0.2">
      <c r="A38" s="45" t="s">
        <v>81</v>
      </c>
      <c r="B38" s="12" t="s">
        <v>82</v>
      </c>
      <c r="C38" s="190" t="s">
        <v>321</v>
      </c>
      <c r="D38" s="43" t="s">
        <v>64</v>
      </c>
      <c r="E38" s="44">
        <v>12</v>
      </c>
      <c r="F38" s="1"/>
      <c r="G38" s="78">
        <v>4</v>
      </c>
      <c r="H38" s="95">
        <v>0</v>
      </c>
      <c r="I38" s="70">
        <v>0</v>
      </c>
      <c r="J38" s="39">
        <v>1</v>
      </c>
      <c r="K38" s="70">
        <v>0.36</v>
      </c>
      <c r="L38" s="39">
        <v>0</v>
      </c>
      <c r="M38" s="96">
        <v>0</v>
      </c>
      <c r="N38" s="95">
        <v>2</v>
      </c>
      <c r="O38" s="96">
        <v>2.06</v>
      </c>
      <c r="P38" s="95">
        <v>0</v>
      </c>
      <c r="Q38" s="96">
        <v>0</v>
      </c>
      <c r="R38" s="95">
        <v>4</v>
      </c>
      <c r="S38" s="70">
        <v>0.6</v>
      </c>
      <c r="T38" s="39">
        <v>0</v>
      </c>
      <c r="U38" s="70">
        <v>0</v>
      </c>
      <c r="V38" s="39">
        <v>0</v>
      </c>
      <c r="W38" s="96">
        <v>0</v>
      </c>
      <c r="X38" s="95">
        <v>0</v>
      </c>
      <c r="Y38" s="70">
        <v>0</v>
      </c>
      <c r="Z38" s="39">
        <v>0</v>
      </c>
      <c r="AA38" s="96">
        <v>0</v>
      </c>
      <c r="AB38" s="70">
        <v>3.0199999999999996</v>
      </c>
      <c r="AC38" s="40">
        <v>7.02</v>
      </c>
      <c r="AD38" s="38">
        <f t="shared" si="2"/>
        <v>1</v>
      </c>
      <c r="AE38" s="169">
        <f t="shared" si="3"/>
        <v>0.56999999999999995</v>
      </c>
    </row>
    <row r="39" spans="1:31" x14ac:dyDescent="0.2">
      <c r="A39" s="57" t="s">
        <v>83</v>
      </c>
      <c r="B39" s="58" t="s">
        <v>84</v>
      </c>
      <c r="C39" s="189" t="s">
        <v>322</v>
      </c>
      <c r="D39" s="50" t="s">
        <v>64</v>
      </c>
      <c r="E39" s="51">
        <v>12</v>
      </c>
      <c r="F39" s="1"/>
      <c r="G39" s="76">
        <v>2610.6400000000003</v>
      </c>
      <c r="H39" s="91">
        <v>283.08000000000004</v>
      </c>
      <c r="I39" s="68">
        <v>-152.85999999999999</v>
      </c>
      <c r="J39" s="54">
        <v>483.79</v>
      </c>
      <c r="K39" s="68">
        <v>174.16</v>
      </c>
      <c r="L39" s="54">
        <v>767.39999999999986</v>
      </c>
      <c r="M39" s="92">
        <v>299.27999999999997</v>
      </c>
      <c r="N39" s="91">
        <v>210</v>
      </c>
      <c r="O39" s="92">
        <v>216.3</v>
      </c>
      <c r="P39" s="91">
        <v>6</v>
      </c>
      <c r="Q39" s="92">
        <v>14.94</v>
      </c>
      <c r="R39" s="91">
        <v>0</v>
      </c>
      <c r="S39" s="68">
        <v>0</v>
      </c>
      <c r="T39" s="54">
        <v>0</v>
      </c>
      <c r="U39" s="68">
        <v>0</v>
      </c>
      <c r="V39" s="54">
        <v>2610.6400000000003</v>
      </c>
      <c r="W39" s="92">
        <v>182.74</v>
      </c>
      <c r="X39" s="91">
        <v>0</v>
      </c>
      <c r="Y39" s="68">
        <v>0</v>
      </c>
      <c r="Z39" s="54">
        <v>0</v>
      </c>
      <c r="AA39" s="92">
        <v>0</v>
      </c>
      <c r="AB39" s="68">
        <v>734.56</v>
      </c>
      <c r="AC39" s="55">
        <v>3345.2000000000003</v>
      </c>
      <c r="AD39" s="56">
        <f t="shared" si="2"/>
        <v>1</v>
      </c>
      <c r="AE39" s="168">
        <f t="shared" si="3"/>
        <v>0.78</v>
      </c>
    </row>
    <row r="40" spans="1:31" x14ac:dyDescent="0.2">
      <c r="A40" s="57" t="s">
        <v>85</v>
      </c>
      <c r="B40" s="58" t="s">
        <v>86</v>
      </c>
      <c r="C40" s="189" t="s">
        <v>323</v>
      </c>
      <c r="D40" s="50" t="s">
        <v>64</v>
      </c>
      <c r="E40" s="51">
        <v>14</v>
      </c>
      <c r="F40" s="1"/>
      <c r="G40" s="76">
        <v>4162.5</v>
      </c>
      <c r="H40" s="91">
        <v>404.8</v>
      </c>
      <c r="I40" s="68">
        <v>-218.59</v>
      </c>
      <c r="J40" s="54">
        <v>850</v>
      </c>
      <c r="K40" s="68">
        <v>306</v>
      </c>
      <c r="L40" s="54">
        <v>1264.81</v>
      </c>
      <c r="M40" s="92">
        <v>493.27</v>
      </c>
      <c r="N40" s="91">
        <v>572</v>
      </c>
      <c r="O40" s="92">
        <v>589.16</v>
      </c>
      <c r="P40" s="91">
        <v>112</v>
      </c>
      <c r="Q40" s="92">
        <v>278.88</v>
      </c>
      <c r="R40" s="91">
        <v>0</v>
      </c>
      <c r="S40" s="68">
        <v>0</v>
      </c>
      <c r="T40" s="54">
        <v>0</v>
      </c>
      <c r="U40" s="68">
        <v>0</v>
      </c>
      <c r="V40" s="54">
        <v>0</v>
      </c>
      <c r="W40" s="92">
        <v>0</v>
      </c>
      <c r="X40" s="91">
        <v>0</v>
      </c>
      <c r="Y40" s="68">
        <v>0</v>
      </c>
      <c r="Z40" s="54">
        <v>0</v>
      </c>
      <c r="AA40" s="92">
        <v>0</v>
      </c>
      <c r="AB40" s="68">
        <v>1448.7200000000003</v>
      </c>
      <c r="AC40" s="55">
        <v>5611.22</v>
      </c>
      <c r="AD40" s="56">
        <f t="shared" si="2"/>
        <v>0</v>
      </c>
      <c r="AE40" s="168">
        <f t="shared" si="3"/>
        <v>0.74199999999999999</v>
      </c>
    </row>
    <row r="41" spans="1:31" x14ac:dyDescent="0.2">
      <c r="A41" s="47" t="s">
        <v>87</v>
      </c>
      <c r="B41" s="48" t="s">
        <v>88</v>
      </c>
      <c r="C41" s="189" t="s">
        <v>324</v>
      </c>
      <c r="D41" s="50" t="s">
        <v>64</v>
      </c>
      <c r="E41" s="51">
        <v>15</v>
      </c>
      <c r="F41" s="1"/>
      <c r="G41" s="76">
        <v>3454.0600000000004</v>
      </c>
      <c r="H41" s="91">
        <v>341.19000000000005</v>
      </c>
      <c r="I41" s="68">
        <v>-184.24</v>
      </c>
      <c r="J41" s="54">
        <v>712.93000000000006</v>
      </c>
      <c r="K41" s="68">
        <v>256.64999999999998</v>
      </c>
      <c r="L41" s="54">
        <v>986.68000000000006</v>
      </c>
      <c r="M41" s="92">
        <v>384.8</v>
      </c>
      <c r="N41" s="91">
        <v>1680</v>
      </c>
      <c r="O41" s="92">
        <v>1730.4</v>
      </c>
      <c r="P41" s="91">
        <v>488</v>
      </c>
      <c r="Q41" s="92">
        <v>1215.1199999999999</v>
      </c>
      <c r="R41" s="91">
        <v>0</v>
      </c>
      <c r="S41" s="68">
        <v>0</v>
      </c>
      <c r="T41" s="54">
        <v>0</v>
      </c>
      <c r="U41" s="68">
        <v>0</v>
      </c>
      <c r="V41" s="54">
        <v>0</v>
      </c>
      <c r="W41" s="92">
        <v>0</v>
      </c>
      <c r="X41" s="91">
        <v>0</v>
      </c>
      <c r="Y41" s="68">
        <v>0</v>
      </c>
      <c r="Z41" s="54">
        <v>0</v>
      </c>
      <c r="AA41" s="92">
        <v>0</v>
      </c>
      <c r="AB41" s="68">
        <v>3402.7299999999996</v>
      </c>
      <c r="AC41" s="55">
        <v>6856.79</v>
      </c>
      <c r="AD41" s="56">
        <f t="shared" si="2"/>
        <v>0</v>
      </c>
      <c r="AE41" s="168">
        <f t="shared" si="3"/>
        <v>0.504</v>
      </c>
    </row>
    <row r="42" spans="1:31" x14ac:dyDescent="0.2">
      <c r="A42" s="47" t="s">
        <v>89</v>
      </c>
      <c r="B42" s="58" t="s">
        <v>90</v>
      </c>
      <c r="C42" s="189" t="s">
        <v>325</v>
      </c>
      <c r="D42" s="50" t="s">
        <v>64</v>
      </c>
      <c r="E42" s="51">
        <v>16</v>
      </c>
      <c r="F42" s="1"/>
      <c r="G42" s="76">
        <v>2570.63</v>
      </c>
      <c r="H42" s="91">
        <v>259.8</v>
      </c>
      <c r="I42" s="68">
        <v>-140.29</v>
      </c>
      <c r="J42" s="54">
        <v>484.27</v>
      </c>
      <c r="K42" s="68">
        <v>174.32999999999998</v>
      </c>
      <c r="L42" s="54">
        <v>754.31</v>
      </c>
      <c r="M42" s="92">
        <v>294.18</v>
      </c>
      <c r="N42" s="91">
        <v>431</v>
      </c>
      <c r="O42" s="92">
        <v>443.93</v>
      </c>
      <c r="P42" s="91">
        <v>214</v>
      </c>
      <c r="Q42" s="92">
        <v>532.86</v>
      </c>
      <c r="R42" s="91">
        <v>0</v>
      </c>
      <c r="S42" s="68">
        <v>0</v>
      </c>
      <c r="T42" s="54">
        <v>0</v>
      </c>
      <c r="U42" s="68">
        <v>0</v>
      </c>
      <c r="V42" s="54">
        <v>0</v>
      </c>
      <c r="W42" s="92">
        <v>0</v>
      </c>
      <c r="X42" s="91">
        <v>0</v>
      </c>
      <c r="Y42" s="68">
        <v>0</v>
      </c>
      <c r="Z42" s="54">
        <v>0</v>
      </c>
      <c r="AA42" s="92">
        <v>0</v>
      </c>
      <c r="AB42" s="68">
        <v>1305.0100000000002</v>
      </c>
      <c r="AC42" s="55">
        <v>3875.6400000000003</v>
      </c>
      <c r="AD42" s="56">
        <f t="shared" si="2"/>
        <v>0</v>
      </c>
      <c r="AE42" s="168">
        <f t="shared" si="3"/>
        <v>0.66300000000000003</v>
      </c>
    </row>
    <row r="43" spans="1:31" x14ac:dyDescent="0.2">
      <c r="A43" s="47" t="s">
        <v>91</v>
      </c>
      <c r="B43" s="48" t="s">
        <v>92</v>
      </c>
      <c r="C43" s="189" t="s">
        <v>326</v>
      </c>
      <c r="D43" s="50" t="s">
        <v>64</v>
      </c>
      <c r="E43" s="51">
        <v>17</v>
      </c>
      <c r="F43" s="1"/>
      <c r="G43" s="76">
        <v>786.25</v>
      </c>
      <c r="H43" s="91">
        <v>87.7</v>
      </c>
      <c r="I43" s="68">
        <v>-47.36</v>
      </c>
      <c r="J43" s="54">
        <v>146.65</v>
      </c>
      <c r="K43" s="68">
        <v>52.79</v>
      </c>
      <c r="L43" s="54">
        <v>215.98000000000002</v>
      </c>
      <c r="M43" s="92">
        <v>84.23</v>
      </c>
      <c r="N43" s="91">
        <v>477</v>
      </c>
      <c r="O43" s="92">
        <v>491.31</v>
      </c>
      <c r="P43" s="91">
        <v>263</v>
      </c>
      <c r="Q43" s="92">
        <v>654.87</v>
      </c>
      <c r="R43" s="91">
        <v>0</v>
      </c>
      <c r="S43" s="68">
        <v>0</v>
      </c>
      <c r="T43" s="54">
        <v>0</v>
      </c>
      <c r="U43" s="68">
        <v>0</v>
      </c>
      <c r="V43" s="54">
        <v>0</v>
      </c>
      <c r="W43" s="92">
        <v>0</v>
      </c>
      <c r="X43" s="91">
        <v>0</v>
      </c>
      <c r="Y43" s="68">
        <v>0</v>
      </c>
      <c r="Z43" s="54">
        <v>0</v>
      </c>
      <c r="AA43" s="92">
        <v>0</v>
      </c>
      <c r="AB43" s="68">
        <v>1235.8400000000001</v>
      </c>
      <c r="AC43" s="55">
        <v>2022.0900000000001</v>
      </c>
      <c r="AD43" s="56">
        <f t="shared" si="2"/>
        <v>0</v>
      </c>
      <c r="AE43" s="168">
        <f t="shared" si="3"/>
        <v>0.38900000000000001</v>
      </c>
    </row>
    <row r="44" spans="1:31" x14ac:dyDescent="0.2">
      <c r="A44" s="45" t="s">
        <v>94</v>
      </c>
      <c r="B44" s="12" t="s">
        <v>95</v>
      </c>
      <c r="C44" s="190" t="s">
        <v>327</v>
      </c>
      <c r="D44" s="43" t="s">
        <v>93</v>
      </c>
      <c r="E44" s="44">
        <v>19</v>
      </c>
      <c r="F44" s="1"/>
      <c r="G44" s="77">
        <v>144.31</v>
      </c>
      <c r="H44" s="93">
        <v>9.5</v>
      </c>
      <c r="I44" s="69">
        <v>-5.13</v>
      </c>
      <c r="J44" s="36">
        <v>28</v>
      </c>
      <c r="K44" s="69">
        <v>10.08</v>
      </c>
      <c r="L44" s="36">
        <v>53.73</v>
      </c>
      <c r="M44" s="94">
        <v>20.970000000000002</v>
      </c>
      <c r="N44" s="93">
        <v>49</v>
      </c>
      <c r="O44" s="94">
        <v>50.47</v>
      </c>
      <c r="P44" s="93">
        <v>0</v>
      </c>
      <c r="Q44" s="94">
        <v>0</v>
      </c>
      <c r="R44" s="93">
        <v>144.31</v>
      </c>
      <c r="S44" s="69">
        <v>21.65</v>
      </c>
      <c r="T44" s="36">
        <v>0</v>
      </c>
      <c r="U44" s="69">
        <v>0</v>
      </c>
      <c r="V44" s="36">
        <v>0</v>
      </c>
      <c r="W44" s="94">
        <v>0</v>
      </c>
      <c r="X44" s="93">
        <v>0</v>
      </c>
      <c r="Y44" s="69">
        <v>0</v>
      </c>
      <c r="Z44" s="36">
        <v>159.5</v>
      </c>
      <c r="AA44" s="94">
        <v>11.17</v>
      </c>
      <c r="AB44" s="69">
        <v>109.21000000000001</v>
      </c>
      <c r="AC44" s="37">
        <v>253.52</v>
      </c>
      <c r="AD44" s="38">
        <f t="shared" si="2"/>
        <v>1</v>
      </c>
      <c r="AE44" s="169">
        <f t="shared" si="3"/>
        <v>0.56899999999999995</v>
      </c>
    </row>
    <row r="45" spans="1:31" x14ac:dyDescent="0.2">
      <c r="A45" s="45" t="s">
        <v>96</v>
      </c>
      <c r="B45" s="12" t="s">
        <v>97</v>
      </c>
      <c r="C45" s="190" t="s">
        <v>328</v>
      </c>
      <c r="D45" s="43" t="s">
        <v>93</v>
      </c>
      <c r="E45" s="44">
        <v>19</v>
      </c>
      <c r="F45" s="1"/>
      <c r="G45" s="78">
        <v>0</v>
      </c>
      <c r="H45" s="95">
        <v>0</v>
      </c>
      <c r="I45" s="70">
        <v>0</v>
      </c>
      <c r="J45" s="39">
        <v>0</v>
      </c>
      <c r="K45" s="70">
        <v>0</v>
      </c>
      <c r="L45" s="39">
        <v>0</v>
      </c>
      <c r="M45" s="96">
        <v>0</v>
      </c>
      <c r="N45" s="95">
        <v>0</v>
      </c>
      <c r="O45" s="96">
        <v>0</v>
      </c>
      <c r="P45" s="95">
        <v>0</v>
      </c>
      <c r="Q45" s="96">
        <v>0</v>
      </c>
      <c r="R45" s="95">
        <v>0</v>
      </c>
      <c r="S45" s="70">
        <v>0</v>
      </c>
      <c r="T45" s="39">
        <v>0</v>
      </c>
      <c r="U45" s="70">
        <v>0</v>
      </c>
      <c r="V45" s="39">
        <v>0</v>
      </c>
      <c r="W45" s="96">
        <v>0</v>
      </c>
      <c r="X45" s="95">
        <v>0</v>
      </c>
      <c r="Y45" s="70">
        <v>0</v>
      </c>
      <c r="Z45" s="39">
        <v>0</v>
      </c>
      <c r="AA45" s="96">
        <v>0</v>
      </c>
      <c r="AB45" s="70">
        <v>-1</v>
      </c>
      <c r="AC45" s="40">
        <v>0</v>
      </c>
      <c r="AD45" s="38">
        <f t="shared" si="2"/>
        <v>0</v>
      </c>
      <c r="AE45" s="169">
        <f t="shared" si="3"/>
        <v>0</v>
      </c>
    </row>
    <row r="46" spans="1:31" x14ac:dyDescent="0.2">
      <c r="A46" s="45" t="s">
        <v>98</v>
      </c>
      <c r="B46" s="12" t="s">
        <v>99</v>
      </c>
      <c r="C46" s="190" t="s">
        <v>329</v>
      </c>
      <c r="D46" s="43" t="s">
        <v>93</v>
      </c>
      <c r="E46" s="44">
        <v>19</v>
      </c>
      <c r="F46" s="1"/>
      <c r="G46" s="78">
        <v>0</v>
      </c>
      <c r="H46" s="95">
        <v>0</v>
      </c>
      <c r="I46" s="70">
        <v>0</v>
      </c>
      <c r="J46" s="39">
        <v>0</v>
      </c>
      <c r="K46" s="70">
        <v>0</v>
      </c>
      <c r="L46" s="39">
        <v>0</v>
      </c>
      <c r="M46" s="96">
        <v>0</v>
      </c>
      <c r="N46" s="95">
        <v>0</v>
      </c>
      <c r="O46" s="96">
        <v>0</v>
      </c>
      <c r="P46" s="95">
        <v>0</v>
      </c>
      <c r="Q46" s="96">
        <v>0</v>
      </c>
      <c r="R46" s="95">
        <v>0</v>
      </c>
      <c r="S46" s="70">
        <v>0</v>
      </c>
      <c r="T46" s="39">
        <v>0</v>
      </c>
      <c r="U46" s="70">
        <v>0</v>
      </c>
      <c r="V46" s="39">
        <v>0</v>
      </c>
      <c r="W46" s="96">
        <v>0</v>
      </c>
      <c r="X46" s="95">
        <v>0</v>
      </c>
      <c r="Y46" s="70">
        <v>0</v>
      </c>
      <c r="Z46" s="39">
        <v>0</v>
      </c>
      <c r="AA46" s="96">
        <v>0</v>
      </c>
      <c r="AB46" s="70">
        <v>-1</v>
      </c>
      <c r="AC46" s="40">
        <v>0</v>
      </c>
      <c r="AD46" s="38">
        <f t="shared" si="2"/>
        <v>0</v>
      </c>
      <c r="AE46" s="169">
        <f t="shared" si="3"/>
        <v>0</v>
      </c>
    </row>
    <row r="47" spans="1:31" x14ac:dyDescent="0.2">
      <c r="A47" s="45" t="s">
        <v>100</v>
      </c>
      <c r="B47" s="12" t="s">
        <v>101</v>
      </c>
      <c r="C47" s="190" t="s">
        <v>330</v>
      </c>
      <c r="D47" s="43" t="s">
        <v>93</v>
      </c>
      <c r="E47" s="44">
        <v>19</v>
      </c>
      <c r="F47" s="1"/>
      <c r="G47" s="78">
        <v>3</v>
      </c>
      <c r="H47" s="95">
        <v>0</v>
      </c>
      <c r="I47" s="70">
        <v>0</v>
      </c>
      <c r="J47" s="39">
        <v>0</v>
      </c>
      <c r="K47" s="70">
        <v>0</v>
      </c>
      <c r="L47" s="39">
        <v>3</v>
      </c>
      <c r="M47" s="96">
        <v>1.17</v>
      </c>
      <c r="N47" s="95">
        <v>1</v>
      </c>
      <c r="O47" s="96">
        <v>1.03</v>
      </c>
      <c r="P47" s="95">
        <v>0</v>
      </c>
      <c r="Q47" s="96">
        <v>0</v>
      </c>
      <c r="R47" s="95">
        <v>3</v>
      </c>
      <c r="S47" s="70">
        <v>0.45</v>
      </c>
      <c r="T47" s="39">
        <v>0</v>
      </c>
      <c r="U47" s="70">
        <v>0</v>
      </c>
      <c r="V47" s="39">
        <v>0</v>
      </c>
      <c r="W47" s="96">
        <v>0</v>
      </c>
      <c r="X47" s="95">
        <v>0</v>
      </c>
      <c r="Y47" s="70">
        <v>0</v>
      </c>
      <c r="Z47" s="39">
        <v>0</v>
      </c>
      <c r="AA47" s="96">
        <v>0</v>
      </c>
      <c r="AB47" s="70">
        <v>2.6500000000000004</v>
      </c>
      <c r="AC47" s="40">
        <v>5.65</v>
      </c>
      <c r="AD47" s="38">
        <f t="shared" si="2"/>
        <v>1</v>
      </c>
      <c r="AE47" s="169">
        <f t="shared" si="3"/>
        <v>0.53100000000000003</v>
      </c>
    </row>
    <row r="48" spans="1:31" x14ac:dyDescent="0.2">
      <c r="A48" s="45" t="s">
        <v>102</v>
      </c>
      <c r="B48" s="12" t="s">
        <v>103</v>
      </c>
      <c r="C48" s="190" t="s">
        <v>331</v>
      </c>
      <c r="D48" s="43" t="s">
        <v>93</v>
      </c>
      <c r="E48" s="44">
        <v>19</v>
      </c>
      <c r="F48" s="1"/>
      <c r="G48" s="78">
        <v>0</v>
      </c>
      <c r="H48" s="95">
        <v>0</v>
      </c>
      <c r="I48" s="70">
        <v>0</v>
      </c>
      <c r="J48" s="39">
        <v>0</v>
      </c>
      <c r="K48" s="70">
        <v>0</v>
      </c>
      <c r="L48" s="39">
        <v>0</v>
      </c>
      <c r="M48" s="96">
        <v>0</v>
      </c>
      <c r="N48" s="95">
        <v>0</v>
      </c>
      <c r="O48" s="96">
        <v>0</v>
      </c>
      <c r="P48" s="95">
        <v>0</v>
      </c>
      <c r="Q48" s="96">
        <v>0</v>
      </c>
      <c r="R48" s="95">
        <v>0</v>
      </c>
      <c r="S48" s="70">
        <v>0</v>
      </c>
      <c r="T48" s="39">
        <v>0</v>
      </c>
      <c r="U48" s="70">
        <v>0</v>
      </c>
      <c r="V48" s="39">
        <v>0</v>
      </c>
      <c r="W48" s="96">
        <v>0</v>
      </c>
      <c r="X48" s="95">
        <v>0</v>
      </c>
      <c r="Y48" s="70">
        <v>0</v>
      </c>
      <c r="Z48" s="39">
        <v>0</v>
      </c>
      <c r="AA48" s="96">
        <v>0</v>
      </c>
      <c r="AB48" s="70">
        <v>-1</v>
      </c>
      <c r="AC48" s="40">
        <v>0</v>
      </c>
      <c r="AD48" s="38">
        <f t="shared" si="2"/>
        <v>0</v>
      </c>
      <c r="AE48" s="169">
        <f t="shared" si="3"/>
        <v>0</v>
      </c>
    </row>
    <row r="49" spans="1:31" x14ac:dyDescent="0.2">
      <c r="A49" s="45" t="s">
        <v>104</v>
      </c>
      <c r="B49" s="12" t="s">
        <v>105</v>
      </c>
      <c r="C49" s="190" t="s">
        <v>332</v>
      </c>
      <c r="D49" s="43" t="s">
        <v>93</v>
      </c>
      <c r="E49" s="44">
        <v>19</v>
      </c>
      <c r="F49" s="1"/>
      <c r="G49" s="78">
        <v>0</v>
      </c>
      <c r="H49" s="95">
        <v>0</v>
      </c>
      <c r="I49" s="70">
        <v>0</v>
      </c>
      <c r="J49" s="39">
        <v>0</v>
      </c>
      <c r="K49" s="70">
        <v>0</v>
      </c>
      <c r="L49" s="39">
        <v>0</v>
      </c>
      <c r="M49" s="96">
        <v>0</v>
      </c>
      <c r="N49" s="95">
        <v>0</v>
      </c>
      <c r="O49" s="96">
        <v>0</v>
      </c>
      <c r="P49" s="95">
        <v>0</v>
      </c>
      <c r="Q49" s="96">
        <v>0</v>
      </c>
      <c r="R49" s="95">
        <v>0</v>
      </c>
      <c r="S49" s="70">
        <v>0</v>
      </c>
      <c r="T49" s="39">
        <v>0</v>
      </c>
      <c r="U49" s="70">
        <v>0</v>
      </c>
      <c r="V49" s="39">
        <v>0</v>
      </c>
      <c r="W49" s="96">
        <v>0</v>
      </c>
      <c r="X49" s="95">
        <v>0</v>
      </c>
      <c r="Y49" s="70">
        <v>0</v>
      </c>
      <c r="Z49" s="39">
        <v>0</v>
      </c>
      <c r="AA49" s="96">
        <v>0</v>
      </c>
      <c r="AB49" s="70">
        <v>-1</v>
      </c>
      <c r="AC49" s="40">
        <v>0</v>
      </c>
      <c r="AD49" s="38">
        <f t="shared" ref="AD49:AD80" si="4">IF(S49&gt;0,1,0)+IF(U49&gt;0,1,0)+IF(W49&gt;0,1,0)</f>
        <v>0</v>
      </c>
      <c r="AE49" s="169">
        <f t="shared" si="3"/>
        <v>0</v>
      </c>
    </row>
    <row r="50" spans="1:31" x14ac:dyDescent="0.2">
      <c r="A50" s="45" t="s">
        <v>106</v>
      </c>
      <c r="B50" s="12" t="s">
        <v>107</v>
      </c>
      <c r="C50" s="190" t="s">
        <v>333</v>
      </c>
      <c r="D50" s="43" t="s">
        <v>93</v>
      </c>
      <c r="E50" s="44">
        <v>19</v>
      </c>
      <c r="F50" s="1"/>
      <c r="G50" s="78">
        <v>0</v>
      </c>
      <c r="H50" s="95">
        <v>0</v>
      </c>
      <c r="I50" s="70">
        <v>0</v>
      </c>
      <c r="J50" s="39">
        <v>0</v>
      </c>
      <c r="K50" s="70">
        <v>0</v>
      </c>
      <c r="L50" s="39">
        <v>0</v>
      </c>
      <c r="M50" s="96">
        <v>0</v>
      </c>
      <c r="N50" s="95">
        <v>0</v>
      </c>
      <c r="O50" s="96">
        <v>0</v>
      </c>
      <c r="P50" s="95">
        <v>0</v>
      </c>
      <c r="Q50" s="96">
        <v>0</v>
      </c>
      <c r="R50" s="95">
        <v>0</v>
      </c>
      <c r="S50" s="70">
        <v>0</v>
      </c>
      <c r="T50" s="39">
        <v>0</v>
      </c>
      <c r="U50" s="70">
        <v>0</v>
      </c>
      <c r="V50" s="39">
        <v>0</v>
      </c>
      <c r="W50" s="96">
        <v>0</v>
      </c>
      <c r="X50" s="95">
        <v>0</v>
      </c>
      <c r="Y50" s="70">
        <v>0</v>
      </c>
      <c r="Z50" s="39">
        <v>0</v>
      </c>
      <c r="AA50" s="96">
        <v>0</v>
      </c>
      <c r="AB50" s="70">
        <v>-1</v>
      </c>
      <c r="AC50" s="40">
        <v>0</v>
      </c>
      <c r="AD50" s="38">
        <f t="shared" si="4"/>
        <v>0</v>
      </c>
      <c r="AE50" s="169">
        <f t="shared" si="3"/>
        <v>0</v>
      </c>
    </row>
    <row r="51" spans="1:31" x14ac:dyDescent="0.2">
      <c r="A51" s="57" t="s">
        <v>108</v>
      </c>
      <c r="B51" s="58" t="s">
        <v>109</v>
      </c>
      <c r="C51" s="189" t="s">
        <v>334</v>
      </c>
      <c r="D51" s="50" t="s">
        <v>93</v>
      </c>
      <c r="E51" s="51">
        <v>19</v>
      </c>
      <c r="F51" s="1"/>
      <c r="G51" s="76">
        <v>284.12</v>
      </c>
      <c r="H51" s="91">
        <v>10</v>
      </c>
      <c r="I51" s="68">
        <v>-5.4</v>
      </c>
      <c r="J51" s="54">
        <v>70.61</v>
      </c>
      <c r="K51" s="68">
        <v>25.42</v>
      </c>
      <c r="L51" s="54">
        <v>83.5</v>
      </c>
      <c r="M51" s="92">
        <v>32.57</v>
      </c>
      <c r="N51" s="91">
        <v>23</v>
      </c>
      <c r="O51" s="92">
        <v>23.69</v>
      </c>
      <c r="P51" s="91">
        <v>0</v>
      </c>
      <c r="Q51" s="92">
        <v>0</v>
      </c>
      <c r="R51" s="91">
        <v>284.12</v>
      </c>
      <c r="S51" s="68">
        <v>42.62</v>
      </c>
      <c r="T51" s="54">
        <v>0</v>
      </c>
      <c r="U51" s="68">
        <v>0</v>
      </c>
      <c r="V51" s="54">
        <v>0</v>
      </c>
      <c r="W51" s="92">
        <v>0</v>
      </c>
      <c r="X51" s="91">
        <v>0</v>
      </c>
      <c r="Y51" s="68">
        <v>0</v>
      </c>
      <c r="Z51" s="54">
        <v>0</v>
      </c>
      <c r="AA51" s="92">
        <v>0</v>
      </c>
      <c r="AB51" s="68">
        <v>118.90000000000003</v>
      </c>
      <c r="AC51" s="55">
        <v>403.02000000000004</v>
      </c>
      <c r="AD51" s="56">
        <f t="shared" si="4"/>
        <v>1</v>
      </c>
      <c r="AE51" s="168">
        <f t="shared" si="3"/>
        <v>0.70499999999999996</v>
      </c>
    </row>
    <row r="52" spans="1:31" x14ac:dyDescent="0.2">
      <c r="A52" s="41" t="s">
        <v>111</v>
      </c>
      <c r="B52" s="16" t="s">
        <v>112</v>
      </c>
      <c r="C52" s="190" t="s">
        <v>335</v>
      </c>
      <c r="D52" s="43" t="s">
        <v>110</v>
      </c>
      <c r="E52" s="46">
        <v>20</v>
      </c>
      <c r="F52" s="1"/>
      <c r="G52" s="77">
        <v>1088.76</v>
      </c>
      <c r="H52" s="93">
        <v>100.31</v>
      </c>
      <c r="I52" s="69">
        <v>-54.17</v>
      </c>
      <c r="J52" s="36">
        <v>236.77999999999997</v>
      </c>
      <c r="K52" s="69">
        <v>85.25</v>
      </c>
      <c r="L52" s="36">
        <v>284.48</v>
      </c>
      <c r="M52" s="94">
        <v>110.95000000000002</v>
      </c>
      <c r="N52" s="93">
        <v>437</v>
      </c>
      <c r="O52" s="94">
        <v>450.11</v>
      </c>
      <c r="P52" s="93">
        <v>13</v>
      </c>
      <c r="Q52" s="94">
        <v>32.369999999999997</v>
      </c>
      <c r="R52" s="93">
        <v>1088.76</v>
      </c>
      <c r="S52" s="69">
        <v>163.31</v>
      </c>
      <c r="T52" s="36">
        <v>0</v>
      </c>
      <c r="U52" s="69">
        <v>0</v>
      </c>
      <c r="V52" s="36">
        <v>0</v>
      </c>
      <c r="W52" s="94">
        <v>0</v>
      </c>
      <c r="X52" s="93">
        <v>0</v>
      </c>
      <c r="Y52" s="69">
        <v>0</v>
      </c>
      <c r="Z52" s="36">
        <v>414.5</v>
      </c>
      <c r="AA52" s="94">
        <v>29.02</v>
      </c>
      <c r="AB52" s="69">
        <v>816.83999999999992</v>
      </c>
      <c r="AC52" s="37">
        <v>1905.6</v>
      </c>
      <c r="AD52" s="38">
        <f t="shared" si="4"/>
        <v>1</v>
      </c>
      <c r="AE52" s="169">
        <f t="shared" si="3"/>
        <v>0.57099999999999995</v>
      </c>
    </row>
    <row r="53" spans="1:31" x14ac:dyDescent="0.2">
      <c r="A53" s="57" t="s">
        <v>113</v>
      </c>
      <c r="B53" s="58" t="s">
        <v>114</v>
      </c>
      <c r="C53" s="189" t="s">
        <v>336</v>
      </c>
      <c r="D53" s="50" t="s">
        <v>110</v>
      </c>
      <c r="E53" s="59">
        <v>20</v>
      </c>
      <c r="F53" s="1"/>
      <c r="G53" s="76">
        <v>892.42</v>
      </c>
      <c r="H53" s="91">
        <v>83.63000000000001</v>
      </c>
      <c r="I53" s="68">
        <v>-45.16</v>
      </c>
      <c r="J53" s="54">
        <v>177.45</v>
      </c>
      <c r="K53" s="68">
        <v>63.89</v>
      </c>
      <c r="L53" s="54">
        <v>264.03999999999996</v>
      </c>
      <c r="M53" s="92">
        <v>102.97</v>
      </c>
      <c r="N53" s="91">
        <v>479</v>
      </c>
      <c r="O53" s="92">
        <v>493.37</v>
      </c>
      <c r="P53" s="91">
        <v>10</v>
      </c>
      <c r="Q53" s="92">
        <v>24.9</v>
      </c>
      <c r="R53" s="91">
        <v>0</v>
      </c>
      <c r="S53" s="68">
        <v>0</v>
      </c>
      <c r="T53" s="54">
        <v>0</v>
      </c>
      <c r="U53" s="68">
        <v>0</v>
      </c>
      <c r="V53" s="54">
        <v>892.42000000000019</v>
      </c>
      <c r="W53" s="92">
        <v>62.47</v>
      </c>
      <c r="X53" s="91">
        <v>0</v>
      </c>
      <c r="Y53" s="68">
        <v>0</v>
      </c>
      <c r="Z53" s="54">
        <v>0</v>
      </c>
      <c r="AA53" s="92">
        <v>0</v>
      </c>
      <c r="AB53" s="68">
        <v>702.44000000000017</v>
      </c>
      <c r="AC53" s="55">
        <v>1594.8600000000001</v>
      </c>
      <c r="AD53" s="56">
        <f t="shared" si="4"/>
        <v>1</v>
      </c>
      <c r="AE53" s="168">
        <f t="shared" si="3"/>
        <v>0.56000000000000005</v>
      </c>
    </row>
    <row r="54" spans="1:31" x14ac:dyDescent="0.2">
      <c r="A54" s="57" t="s">
        <v>115</v>
      </c>
      <c r="B54" s="58" t="s">
        <v>116</v>
      </c>
      <c r="C54" s="189" t="s">
        <v>337</v>
      </c>
      <c r="D54" s="50" t="s">
        <v>110</v>
      </c>
      <c r="E54" s="59">
        <v>21</v>
      </c>
      <c r="F54" s="1"/>
      <c r="G54" s="76">
        <v>1799.6499999999999</v>
      </c>
      <c r="H54" s="91">
        <v>163.56</v>
      </c>
      <c r="I54" s="68">
        <v>-88.32</v>
      </c>
      <c r="J54" s="54">
        <v>388.01</v>
      </c>
      <c r="K54" s="68">
        <v>139.68</v>
      </c>
      <c r="L54" s="54">
        <v>475.23</v>
      </c>
      <c r="M54" s="92">
        <v>185.34</v>
      </c>
      <c r="N54" s="91">
        <v>661</v>
      </c>
      <c r="O54" s="92">
        <v>680.83</v>
      </c>
      <c r="P54" s="91">
        <v>9</v>
      </c>
      <c r="Q54" s="92">
        <v>22.41</v>
      </c>
      <c r="R54" s="91">
        <v>0</v>
      </c>
      <c r="S54" s="68">
        <v>0</v>
      </c>
      <c r="T54" s="54">
        <v>0</v>
      </c>
      <c r="U54" s="68">
        <v>0</v>
      </c>
      <c r="V54" s="54">
        <v>1799.6499999999999</v>
      </c>
      <c r="W54" s="92">
        <v>125.98</v>
      </c>
      <c r="X54" s="91">
        <v>0</v>
      </c>
      <c r="Y54" s="68">
        <v>0</v>
      </c>
      <c r="Z54" s="54">
        <v>0</v>
      </c>
      <c r="AA54" s="92">
        <v>0</v>
      </c>
      <c r="AB54" s="68">
        <v>1065.9199999999998</v>
      </c>
      <c r="AC54" s="55">
        <v>2865.5699999999997</v>
      </c>
      <c r="AD54" s="56">
        <f t="shared" si="4"/>
        <v>1</v>
      </c>
      <c r="AE54" s="168">
        <f t="shared" si="3"/>
        <v>0.628</v>
      </c>
    </row>
    <row r="55" spans="1:31" x14ac:dyDescent="0.2">
      <c r="A55" s="45" t="s">
        <v>117</v>
      </c>
      <c r="B55" s="12" t="s">
        <v>118</v>
      </c>
      <c r="C55" s="190" t="s">
        <v>338</v>
      </c>
      <c r="D55" s="43" t="s">
        <v>110</v>
      </c>
      <c r="E55" s="44">
        <v>22</v>
      </c>
      <c r="F55" s="1"/>
      <c r="G55" s="77">
        <v>920.0200000000001</v>
      </c>
      <c r="H55" s="93">
        <v>81</v>
      </c>
      <c r="I55" s="69">
        <v>-43.74</v>
      </c>
      <c r="J55" s="36">
        <v>189.45</v>
      </c>
      <c r="K55" s="69">
        <v>68.209999999999994</v>
      </c>
      <c r="L55" s="36">
        <v>224.58</v>
      </c>
      <c r="M55" s="94">
        <v>87.59</v>
      </c>
      <c r="N55" s="93">
        <v>137</v>
      </c>
      <c r="O55" s="94">
        <v>141.11000000000001</v>
      </c>
      <c r="P55" s="93">
        <v>2</v>
      </c>
      <c r="Q55" s="94">
        <v>4.9800000000000004</v>
      </c>
      <c r="R55" s="93">
        <v>0</v>
      </c>
      <c r="S55" s="69">
        <v>0</v>
      </c>
      <c r="T55" s="36">
        <v>0</v>
      </c>
      <c r="U55" s="69">
        <v>0</v>
      </c>
      <c r="V55" s="36">
        <v>0</v>
      </c>
      <c r="W55" s="94">
        <v>0</v>
      </c>
      <c r="X55" s="93">
        <v>0</v>
      </c>
      <c r="Y55" s="69">
        <v>0</v>
      </c>
      <c r="Z55" s="36">
        <v>0</v>
      </c>
      <c r="AA55" s="94">
        <v>0</v>
      </c>
      <c r="AB55" s="69">
        <v>258.14999999999998</v>
      </c>
      <c r="AC55" s="37">
        <v>1178.17</v>
      </c>
      <c r="AD55" s="38">
        <f t="shared" si="4"/>
        <v>0</v>
      </c>
      <c r="AE55" s="169">
        <f t="shared" si="3"/>
        <v>0.78100000000000003</v>
      </c>
    </row>
    <row r="56" spans="1:31" x14ac:dyDescent="0.2">
      <c r="A56" s="45" t="s">
        <v>119</v>
      </c>
      <c r="B56" s="12" t="s">
        <v>120</v>
      </c>
      <c r="C56" s="190" t="s">
        <v>339</v>
      </c>
      <c r="D56" s="43" t="s">
        <v>110</v>
      </c>
      <c r="E56" s="44">
        <v>22</v>
      </c>
      <c r="F56" s="1"/>
      <c r="G56" s="77">
        <v>213.94</v>
      </c>
      <c r="H56" s="93">
        <v>21.58</v>
      </c>
      <c r="I56" s="69">
        <v>-11.65</v>
      </c>
      <c r="J56" s="36">
        <v>36</v>
      </c>
      <c r="K56" s="69">
        <v>12.96</v>
      </c>
      <c r="L56" s="36">
        <v>69.16</v>
      </c>
      <c r="M56" s="94">
        <v>26.97</v>
      </c>
      <c r="N56" s="93">
        <v>35</v>
      </c>
      <c r="O56" s="94">
        <v>36.049999999999997</v>
      </c>
      <c r="P56" s="93">
        <v>1</v>
      </c>
      <c r="Q56" s="94">
        <v>2.4900000000000002</v>
      </c>
      <c r="R56" s="93">
        <v>213.94</v>
      </c>
      <c r="S56" s="69">
        <v>32.090000000000003</v>
      </c>
      <c r="T56" s="36">
        <v>0</v>
      </c>
      <c r="U56" s="69">
        <v>0</v>
      </c>
      <c r="V56" s="36">
        <v>0</v>
      </c>
      <c r="W56" s="94">
        <v>0</v>
      </c>
      <c r="X56" s="93">
        <v>0</v>
      </c>
      <c r="Y56" s="69">
        <v>0</v>
      </c>
      <c r="Z56" s="36">
        <v>101</v>
      </c>
      <c r="AA56" s="94">
        <v>7.07</v>
      </c>
      <c r="AB56" s="69">
        <v>105.98000000000002</v>
      </c>
      <c r="AC56" s="37">
        <v>319.92</v>
      </c>
      <c r="AD56" s="38">
        <f t="shared" si="4"/>
        <v>1</v>
      </c>
      <c r="AE56" s="169">
        <f t="shared" si="3"/>
        <v>0.66900000000000004</v>
      </c>
    </row>
    <row r="57" spans="1:31" x14ac:dyDescent="0.2">
      <c r="A57" s="47" t="s">
        <v>121</v>
      </c>
      <c r="B57" s="48" t="s">
        <v>122</v>
      </c>
      <c r="C57" s="189" t="s">
        <v>340</v>
      </c>
      <c r="D57" s="50" t="s">
        <v>110</v>
      </c>
      <c r="E57" s="51">
        <v>22</v>
      </c>
      <c r="F57" s="1"/>
      <c r="G57" s="76">
        <v>896.87999999999988</v>
      </c>
      <c r="H57" s="91">
        <v>89.03</v>
      </c>
      <c r="I57" s="68">
        <v>-48.08</v>
      </c>
      <c r="J57" s="54">
        <v>200.41</v>
      </c>
      <c r="K57" s="68">
        <v>72.150000000000006</v>
      </c>
      <c r="L57" s="54">
        <v>249.92999999999998</v>
      </c>
      <c r="M57" s="92">
        <v>97.48</v>
      </c>
      <c r="N57" s="91">
        <v>152</v>
      </c>
      <c r="O57" s="92">
        <v>156.56</v>
      </c>
      <c r="P57" s="91">
        <v>1</v>
      </c>
      <c r="Q57" s="92">
        <v>2.4900000000000002</v>
      </c>
      <c r="R57" s="91">
        <v>0</v>
      </c>
      <c r="S57" s="68">
        <v>0</v>
      </c>
      <c r="T57" s="54">
        <v>0</v>
      </c>
      <c r="U57" s="68">
        <v>0</v>
      </c>
      <c r="V57" s="54">
        <v>0</v>
      </c>
      <c r="W57" s="92">
        <v>0</v>
      </c>
      <c r="X57" s="91">
        <v>0</v>
      </c>
      <c r="Y57" s="68">
        <v>0</v>
      </c>
      <c r="Z57" s="54">
        <v>0</v>
      </c>
      <c r="AA57" s="92">
        <v>0</v>
      </c>
      <c r="AB57" s="68">
        <v>280.59999999999991</v>
      </c>
      <c r="AC57" s="55">
        <v>1177.4799999999998</v>
      </c>
      <c r="AD57" s="56">
        <f t="shared" si="4"/>
        <v>0</v>
      </c>
      <c r="AE57" s="168">
        <f t="shared" si="3"/>
        <v>0.76200000000000001</v>
      </c>
    </row>
    <row r="58" spans="1:31" x14ac:dyDescent="0.2">
      <c r="A58" s="57" t="s">
        <v>123</v>
      </c>
      <c r="B58" s="58" t="s">
        <v>124</v>
      </c>
      <c r="C58" s="189" t="s">
        <v>341</v>
      </c>
      <c r="D58" s="50" t="s">
        <v>110</v>
      </c>
      <c r="E58" s="51">
        <v>23</v>
      </c>
      <c r="F58" s="1"/>
      <c r="G58" s="76">
        <v>2404.5299999999997</v>
      </c>
      <c r="H58" s="91">
        <v>196.51</v>
      </c>
      <c r="I58" s="68">
        <v>-106.11</v>
      </c>
      <c r="J58" s="54">
        <v>526.73</v>
      </c>
      <c r="K58" s="68">
        <v>189.62</v>
      </c>
      <c r="L58" s="54">
        <v>670.28</v>
      </c>
      <c r="M58" s="92">
        <v>261.40999999999997</v>
      </c>
      <c r="N58" s="91">
        <v>752</v>
      </c>
      <c r="O58" s="92">
        <v>774.56</v>
      </c>
      <c r="P58" s="91">
        <v>19</v>
      </c>
      <c r="Q58" s="92">
        <v>47.31</v>
      </c>
      <c r="R58" s="91">
        <v>0</v>
      </c>
      <c r="S58" s="68">
        <v>0</v>
      </c>
      <c r="T58" s="54">
        <v>0</v>
      </c>
      <c r="U58" s="68">
        <v>0</v>
      </c>
      <c r="V58" s="54">
        <v>0</v>
      </c>
      <c r="W58" s="92">
        <v>0</v>
      </c>
      <c r="X58" s="91">
        <v>0</v>
      </c>
      <c r="Y58" s="68">
        <v>0</v>
      </c>
      <c r="Z58" s="54">
        <v>0</v>
      </c>
      <c r="AA58" s="92">
        <v>0</v>
      </c>
      <c r="AB58" s="68">
        <v>1166.79</v>
      </c>
      <c r="AC58" s="55">
        <v>3571.3199999999997</v>
      </c>
      <c r="AD58" s="56">
        <f t="shared" si="4"/>
        <v>0</v>
      </c>
      <c r="AE58" s="168">
        <f t="shared" si="3"/>
        <v>0.67300000000000004</v>
      </c>
    </row>
    <row r="59" spans="1:31" x14ac:dyDescent="0.2">
      <c r="A59" s="45" t="s">
        <v>125</v>
      </c>
      <c r="B59" s="12" t="s">
        <v>126</v>
      </c>
      <c r="C59" s="190" t="s">
        <v>342</v>
      </c>
      <c r="D59" s="43" t="s">
        <v>127</v>
      </c>
      <c r="E59" s="44">
        <v>24</v>
      </c>
      <c r="F59" s="1"/>
      <c r="G59" s="77">
        <v>288.76</v>
      </c>
      <c r="H59" s="93">
        <v>15</v>
      </c>
      <c r="I59" s="69">
        <v>-8.1</v>
      </c>
      <c r="J59" s="36">
        <v>72.86</v>
      </c>
      <c r="K59" s="69">
        <v>26.229999999999997</v>
      </c>
      <c r="L59" s="36">
        <v>91.89</v>
      </c>
      <c r="M59" s="94">
        <v>35.840000000000003</v>
      </c>
      <c r="N59" s="93">
        <v>165</v>
      </c>
      <c r="O59" s="94">
        <v>169.95</v>
      </c>
      <c r="P59" s="93">
        <v>0</v>
      </c>
      <c r="Q59" s="94">
        <v>0</v>
      </c>
      <c r="R59" s="93">
        <v>0</v>
      </c>
      <c r="S59" s="69">
        <v>0</v>
      </c>
      <c r="T59" s="36">
        <v>288.76</v>
      </c>
      <c r="U59" s="69">
        <v>34.65</v>
      </c>
      <c r="V59" s="36">
        <v>0</v>
      </c>
      <c r="W59" s="94">
        <v>0</v>
      </c>
      <c r="X59" s="93">
        <v>0</v>
      </c>
      <c r="Y59" s="69">
        <v>0</v>
      </c>
      <c r="Z59" s="36">
        <v>178</v>
      </c>
      <c r="AA59" s="94">
        <v>12.46</v>
      </c>
      <c r="AB59" s="69">
        <v>271.03000000000009</v>
      </c>
      <c r="AC59" s="37">
        <v>559.79000000000008</v>
      </c>
      <c r="AD59" s="38">
        <f t="shared" si="4"/>
        <v>1</v>
      </c>
      <c r="AE59" s="169">
        <f t="shared" si="3"/>
        <v>0.51600000000000001</v>
      </c>
    </row>
    <row r="60" spans="1:31" x14ac:dyDescent="0.2">
      <c r="A60" s="45" t="s">
        <v>128</v>
      </c>
      <c r="B60" s="16" t="s">
        <v>129</v>
      </c>
      <c r="C60" s="190" t="s">
        <v>343</v>
      </c>
      <c r="D60" s="43" t="s">
        <v>127</v>
      </c>
      <c r="E60" s="44">
        <v>24</v>
      </c>
      <c r="F60" s="1"/>
      <c r="G60" s="77">
        <v>191.01</v>
      </c>
      <c r="H60" s="93">
        <v>0</v>
      </c>
      <c r="I60" s="69">
        <v>0</v>
      </c>
      <c r="J60" s="36">
        <v>50.730000000000004</v>
      </c>
      <c r="K60" s="69">
        <v>18.259999999999998</v>
      </c>
      <c r="L60" s="36">
        <v>48.63</v>
      </c>
      <c r="M60" s="94">
        <v>18.98</v>
      </c>
      <c r="N60" s="93">
        <v>22</v>
      </c>
      <c r="O60" s="94">
        <v>22.66</v>
      </c>
      <c r="P60" s="93">
        <v>0</v>
      </c>
      <c r="Q60" s="94">
        <v>0</v>
      </c>
      <c r="R60" s="93">
        <v>191.01</v>
      </c>
      <c r="S60" s="69">
        <v>28.65</v>
      </c>
      <c r="T60" s="36">
        <v>0</v>
      </c>
      <c r="U60" s="69">
        <v>0</v>
      </c>
      <c r="V60" s="36">
        <v>0</v>
      </c>
      <c r="W60" s="94">
        <v>0</v>
      </c>
      <c r="X60" s="93">
        <v>0</v>
      </c>
      <c r="Y60" s="69">
        <v>0</v>
      </c>
      <c r="Z60" s="36">
        <v>142.5</v>
      </c>
      <c r="AA60" s="94">
        <v>9.98</v>
      </c>
      <c r="AB60" s="69">
        <v>98.53000000000003</v>
      </c>
      <c r="AC60" s="37">
        <v>289.54000000000002</v>
      </c>
      <c r="AD60" s="38">
        <f t="shared" si="4"/>
        <v>1</v>
      </c>
      <c r="AE60" s="169">
        <f t="shared" si="3"/>
        <v>0.66</v>
      </c>
    </row>
    <row r="61" spans="1:31" x14ac:dyDescent="0.2">
      <c r="A61" s="57" t="s">
        <v>130</v>
      </c>
      <c r="B61" s="58" t="s">
        <v>131</v>
      </c>
      <c r="C61" s="189" t="s">
        <v>344</v>
      </c>
      <c r="D61" s="50" t="s">
        <v>127</v>
      </c>
      <c r="E61" s="51">
        <v>24</v>
      </c>
      <c r="F61" s="1"/>
      <c r="G61" s="76">
        <v>385.63</v>
      </c>
      <c r="H61" s="91">
        <v>7.7</v>
      </c>
      <c r="I61" s="68">
        <v>-4.16</v>
      </c>
      <c r="J61" s="54">
        <v>100.5</v>
      </c>
      <c r="K61" s="68">
        <v>36.18</v>
      </c>
      <c r="L61" s="54">
        <v>114.69</v>
      </c>
      <c r="M61" s="92">
        <v>44.74</v>
      </c>
      <c r="N61" s="91">
        <v>104</v>
      </c>
      <c r="O61" s="92">
        <v>107.12</v>
      </c>
      <c r="P61" s="91">
        <v>0</v>
      </c>
      <c r="Q61" s="92">
        <v>0</v>
      </c>
      <c r="R61" s="91">
        <v>385.63000000000005</v>
      </c>
      <c r="S61" s="68">
        <v>57.84</v>
      </c>
      <c r="T61" s="54">
        <v>0</v>
      </c>
      <c r="U61" s="68">
        <v>0</v>
      </c>
      <c r="V61" s="54">
        <v>0</v>
      </c>
      <c r="W61" s="92">
        <v>0</v>
      </c>
      <c r="X61" s="91">
        <v>51</v>
      </c>
      <c r="Y61" s="68">
        <v>10.71</v>
      </c>
      <c r="Z61" s="54">
        <v>140.5</v>
      </c>
      <c r="AA61" s="92">
        <v>9.84</v>
      </c>
      <c r="AB61" s="68">
        <v>262.27</v>
      </c>
      <c r="AC61" s="55">
        <v>647.9</v>
      </c>
      <c r="AD61" s="56">
        <f t="shared" si="4"/>
        <v>1</v>
      </c>
      <c r="AE61" s="168">
        <f t="shared" si="3"/>
        <v>0.59499999999999997</v>
      </c>
    </row>
    <row r="62" spans="1:31" x14ac:dyDescent="0.2">
      <c r="A62" s="45" t="s">
        <v>133</v>
      </c>
      <c r="B62" s="12" t="s">
        <v>134</v>
      </c>
      <c r="C62" s="190" t="s">
        <v>345</v>
      </c>
      <c r="D62" s="43" t="s">
        <v>132</v>
      </c>
      <c r="E62" s="44">
        <v>25</v>
      </c>
      <c r="F62" s="1"/>
      <c r="G62" s="77">
        <v>328.08</v>
      </c>
      <c r="H62" s="93">
        <v>56.53</v>
      </c>
      <c r="I62" s="69">
        <v>-30.53</v>
      </c>
      <c r="J62" s="36">
        <v>32.5</v>
      </c>
      <c r="K62" s="69">
        <v>11.7</v>
      </c>
      <c r="L62" s="36">
        <v>0</v>
      </c>
      <c r="M62" s="94">
        <v>0</v>
      </c>
      <c r="N62" s="93">
        <v>75</v>
      </c>
      <c r="O62" s="94">
        <v>77.25</v>
      </c>
      <c r="P62" s="93">
        <v>2.37</v>
      </c>
      <c r="Q62" s="94">
        <v>5.9</v>
      </c>
      <c r="R62" s="93">
        <v>0</v>
      </c>
      <c r="S62" s="69">
        <v>0</v>
      </c>
      <c r="T62" s="36">
        <v>0</v>
      </c>
      <c r="U62" s="69">
        <v>0</v>
      </c>
      <c r="V62" s="36">
        <v>328.08</v>
      </c>
      <c r="W62" s="94">
        <v>22.97</v>
      </c>
      <c r="X62" s="93">
        <v>0</v>
      </c>
      <c r="Y62" s="69">
        <v>0</v>
      </c>
      <c r="Z62" s="36">
        <v>0</v>
      </c>
      <c r="AA62" s="94">
        <v>0</v>
      </c>
      <c r="AB62" s="69">
        <v>87.29000000000002</v>
      </c>
      <c r="AC62" s="37">
        <v>415.37</v>
      </c>
      <c r="AD62" s="38">
        <f t="shared" si="4"/>
        <v>1</v>
      </c>
      <c r="AE62" s="169">
        <f t="shared" si="3"/>
        <v>0.79</v>
      </c>
    </row>
    <row r="63" spans="1:31" x14ac:dyDescent="0.2">
      <c r="A63" s="41" t="s">
        <v>135</v>
      </c>
      <c r="B63" s="16" t="s">
        <v>136</v>
      </c>
      <c r="C63" s="190" t="s">
        <v>346</v>
      </c>
      <c r="D63" s="43" t="s">
        <v>132</v>
      </c>
      <c r="E63" s="44">
        <v>25</v>
      </c>
      <c r="F63" s="1"/>
      <c r="G63" s="77">
        <v>628.9799999999999</v>
      </c>
      <c r="H63" s="93">
        <v>94.260000000000019</v>
      </c>
      <c r="I63" s="69">
        <v>-50.9</v>
      </c>
      <c r="J63" s="36">
        <v>89.5</v>
      </c>
      <c r="K63" s="69">
        <v>32.22</v>
      </c>
      <c r="L63" s="36">
        <v>0</v>
      </c>
      <c r="M63" s="94">
        <v>0</v>
      </c>
      <c r="N63" s="93">
        <v>273</v>
      </c>
      <c r="O63" s="94">
        <v>281.19</v>
      </c>
      <c r="P63" s="93">
        <v>2.12</v>
      </c>
      <c r="Q63" s="94">
        <v>5.28</v>
      </c>
      <c r="R63" s="93">
        <v>0</v>
      </c>
      <c r="S63" s="69">
        <v>0</v>
      </c>
      <c r="T63" s="36">
        <v>628.98</v>
      </c>
      <c r="U63" s="69">
        <v>75.48</v>
      </c>
      <c r="V63" s="36">
        <v>0</v>
      </c>
      <c r="W63" s="94">
        <v>0</v>
      </c>
      <c r="X63" s="93">
        <v>68.5</v>
      </c>
      <c r="Y63" s="69">
        <v>14.39</v>
      </c>
      <c r="Z63" s="36">
        <v>457.5</v>
      </c>
      <c r="AA63" s="94">
        <v>32.03</v>
      </c>
      <c r="AB63" s="69">
        <v>389.69000000000005</v>
      </c>
      <c r="AC63" s="37">
        <v>1018.67</v>
      </c>
      <c r="AD63" s="38">
        <f t="shared" si="4"/>
        <v>1</v>
      </c>
      <c r="AE63" s="169">
        <f t="shared" si="3"/>
        <v>0.61699999999999999</v>
      </c>
    </row>
    <row r="64" spans="1:31" x14ac:dyDescent="0.2">
      <c r="A64" s="57" t="s">
        <v>137</v>
      </c>
      <c r="B64" s="58" t="s">
        <v>138</v>
      </c>
      <c r="C64" s="189" t="s">
        <v>347</v>
      </c>
      <c r="D64" s="50" t="s">
        <v>132</v>
      </c>
      <c r="E64" s="51">
        <v>25</v>
      </c>
      <c r="F64" s="1"/>
      <c r="G64" s="76">
        <v>764.48</v>
      </c>
      <c r="H64" s="91">
        <v>0</v>
      </c>
      <c r="I64" s="68">
        <v>0</v>
      </c>
      <c r="J64" s="54">
        <v>264.76</v>
      </c>
      <c r="K64" s="68">
        <v>95.31</v>
      </c>
      <c r="L64" s="54">
        <v>499.71999999999997</v>
      </c>
      <c r="M64" s="92">
        <v>194.89</v>
      </c>
      <c r="N64" s="91">
        <v>228</v>
      </c>
      <c r="O64" s="92">
        <v>234.84</v>
      </c>
      <c r="P64" s="91">
        <v>3.51</v>
      </c>
      <c r="Q64" s="92">
        <v>8.74</v>
      </c>
      <c r="R64" s="91">
        <v>0</v>
      </c>
      <c r="S64" s="68">
        <v>0</v>
      </c>
      <c r="T64" s="54">
        <v>764.48</v>
      </c>
      <c r="U64" s="68">
        <v>91.74</v>
      </c>
      <c r="V64" s="54">
        <v>0</v>
      </c>
      <c r="W64" s="92">
        <v>0</v>
      </c>
      <c r="X64" s="91">
        <v>0</v>
      </c>
      <c r="Y64" s="68">
        <v>0</v>
      </c>
      <c r="Z64" s="54">
        <v>0</v>
      </c>
      <c r="AA64" s="92">
        <v>0</v>
      </c>
      <c r="AB64" s="68">
        <v>625.52</v>
      </c>
      <c r="AC64" s="55">
        <v>1390</v>
      </c>
      <c r="AD64" s="56">
        <f t="shared" si="4"/>
        <v>1</v>
      </c>
      <c r="AE64" s="168">
        <f t="shared" si="3"/>
        <v>0.55000000000000004</v>
      </c>
    </row>
    <row r="65" spans="1:31" x14ac:dyDescent="0.2">
      <c r="A65" s="45" t="s">
        <v>139</v>
      </c>
      <c r="B65" s="12" t="s">
        <v>140</v>
      </c>
      <c r="C65" s="190" t="s">
        <v>348</v>
      </c>
      <c r="D65" s="43" t="s">
        <v>132</v>
      </c>
      <c r="E65" s="44">
        <v>26</v>
      </c>
      <c r="F65" s="1"/>
      <c r="G65" s="77">
        <v>770.2</v>
      </c>
      <c r="H65" s="93">
        <v>71.33</v>
      </c>
      <c r="I65" s="69">
        <v>-38.519999999999996</v>
      </c>
      <c r="J65" s="36">
        <v>189.45</v>
      </c>
      <c r="K65" s="69">
        <v>68.199999999999989</v>
      </c>
      <c r="L65" s="36">
        <v>206.22</v>
      </c>
      <c r="M65" s="94">
        <v>80.44</v>
      </c>
      <c r="N65" s="93">
        <v>60</v>
      </c>
      <c r="O65" s="94">
        <v>61.8</v>
      </c>
      <c r="P65" s="93">
        <v>8</v>
      </c>
      <c r="Q65" s="94">
        <v>19.920000000000002</v>
      </c>
      <c r="R65" s="93">
        <v>0</v>
      </c>
      <c r="S65" s="69">
        <v>0</v>
      </c>
      <c r="T65" s="36">
        <v>0</v>
      </c>
      <c r="U65" s="69">
        <v>0</v>
      </c>
      <c r="V65" s="36">
        <v>770.2</v>
      </c>
      <c r="W65" s="94">
        <v>53.91</v>
      </c>
      <c r="X65" s="93">
        <v>0</v>
      </c>
      <c r="Y65" s="69">
        <v>0</v>
      </c>
      <c r="Z65" s="36">
        <v>0</v>
      </c>
      <c r="AA65" s="94">
        <v>0</v>
      </c>
      <c r="AB65" s="69">
        <v>245.74999999999989</v>
      </c>
      <c r="AC65" s="37">
        <v>1015.9499999999999</v>
      </c>
      <c r="AD65" s="38">
        <f t="shared" si="4"/>
        <v>1</v>
      </c>
      <c r="AE65" s="169">
        <f t="shared" si="3"/>
        <v>0.75800000000000001</v>
      </c>
    </row>
    <row r="66" spans="1:31" x14ac:dyDescent="0.2">
      <c r="A66" s="57" t="s">
        <v>141</v>
      </c>
      <c r="B66" s="58" t="s">
        <v>142</v>
      </c>
      <c r="C66" s="189" t="s">
        <v>349</v>
      </c>
      <c r="D66" s="50" t="s">
        <v>132</v>
      </c>
      <c r="E66" s="51">
        <v>26</v>
      </c>
      <c r="F66" s="1"/>
      <c r="G66" s="76">
        <v>788.84</v>
      </c>
      <c r="H66" s="91">
        <v>80.300000000000011</v>
      </c>
      <c r="I66" s="68">
        <v>-43.37</v>
      </c>
      <c r="J66" s="54">
        <v>175.69</v>
      </c>
      <c r="K66" s="68">
        <v>63.25</v>
      </c>
      <c r="L66" s="54">
        <v>239.11</v>
      </c>
      <c r="M66" s="92">
        <v>93.240000000000009</v>
      </c>
      <c r="N66" s="91">
        <v>221</v>
      </c>
      <c r="O66" s="92">
        <v>227.63</v>
      </c>
      <c r="P66" s="91">
        <v>8</v>
      </c>
      <c r="Q66" s="92">
        <v>19.920000000000002</v>
      </c>
      <c r="R66" s="91">
        <v>0</v>
      </c>
      <c r="S66" s="68">
        <v>0</v>
      </c>
      <c r="T66" s="54">
        <v>0</v>
      </c>
      <c r="U66" s="68">
        <v>0</v>
      </c>
      <c r="V66" s="54">
        <v>788.84</v>
      </c>
      <c r="W66" s="92">
        <v>55.22</v>
      </c>
      <c r="X66" s="91">
        <v>0</v>
      </c>
      <c r="Y66" s="68">
        <v>0</v>
      </c>
      <c r="Z66" s="54">
        <v>0</v>
      </c>
      <c r="AA66" s="92">
        <v>0</v>
      </c>
      <c r="AB66" s="68">
        <v>415.89000000000021</v>
      </c>
      <c r="AC66" s="55">
        <v>1204.7300000000002</v>
      </c>
      <c r="AD66" s="56">
        <f t="shared" si="4"/>
        <v>1</v>
      </c>
      <c r="AE66" s="168">
        <f t="shared" si="3"/>
        <v>0.65500000000000003</v>
      </c>
    </row>
    <row r="67" spans="1:31" x14ac:dyDescent="0.2">
      <c r="A67" s="45" t="s">
        <v>144</v>
      </c>
      <c r="B67" s="12" t="s">
        <v>145</v>
      </c>
      <c r="C67" s="190" t="s">
        <v>350</v>
      </c>
      <c r="D67" s="43" t="s">
        <v>143</v>
      </c>
      <c r="E67" s="44">
        <v>27</v>
      </c>
      <c r="F67" s="1"/>
      <c r="G67" s="77">
        <v>392.20000000000005</v>
      </c>
      <c r="H67" s="93">
        <v>26.78</v>
      </c>
      <c r="I67" s="69">
        <v>-14.46</v>
      </c>
      <c r="J67" s="36">
        <v>94.75</v>
      </c>
      <c r="K67" s="69">
        <v>34.11</v>
      </c>
      <c r="L67" s="36">
        <v>120.97</v>
      </c>
      <c r="M67" s="94">
        <v>47.199999999999996</v>
      </c>
      <c r="N67" s="93">
        <v>28</v>
      </c>
      <c r="O67" s="94">
        <v>28.84</v>
      </c>
      <c r="P67" s="93">
        <v>3</v>
      </c>
      <c r="Q67" s="94">
        <v>7.47</v>
      </c>
      <c r="R67" s="93">
        <v>0</v>
      </c>
      <c r="S67" s="69">
        <v>0</v>
      </c>
      <c r="T67" s="36">
        <v>0</v>
      </c>
      <c r="U67" s="69">
        <v>0</v>
      </c>
      <c r="V67" s="36">
        <v>392.20000000000005</v>
      </c>
      <c r="W67" s="94">
        <v>27.45</v>
      </c>
      <c r="X67" s="93">
        <v>0</v>
      </c>
      <c r="Y67" s="69">
        <v>0</v>
      </c>
      <c r="Z67" s="36">
        <v>0</v>
      </c>
      <c r="AA67" s="94">
        <v>0</v>
      </c>
      <c r="AB67" s="69">
        <v>130.61000000000001</v>
      </c>
      <c r="AC67" s="37">
        <v>522.81000000000006</v>
      </c>
      <c r="AD67" s="38">
        <f t="shared" si="4"/>
        <v>1</v>
      </c>
      <c r="AE67" s="169">
        <f t="shared" si="3"/>
        <v>0.75</v>
      </c>
    </row>
    <row r="68" spans="1:31" x14ac:dyDescent="0.2">
      <c r="A68" s="41" t="s">
        <v>146</v>
      </c>
      <c r="B68" s="16" t="s">
        <v>147</v>
      </c>
      <c r="C68" s="190" t="s">
        <v>351</v>
      </c>
      <c r="D68" s="43" t="s">
        <v>143</v>
      </c>
      <c r="E68" s="44">
        <v>27</v>
      </c>
      <c r="F68" s="1"/>
      <c r="G68" s="77">
        <v>380.91</v>
      </c>
      <c r="H68" s="93">
        <v>33.43</v>
      </c>
      <c r="I68" s="69">
        <v>-18.05</v>
      </c>
      <c r="J68" s="36">
        <v>77.510000000000005</v>
      </c>
      <c r="K68" s="69">
        <v>27.909999999999997</v>
      </c>
      <c r="L68" s="36">
        <v>110.68</v>
      </c>
      <c r="M68" s="94">
        <v>43.17</v>
      </c>
      <c r="N68" s="93">
        <v>183</v>
      </c>
      <c r="O68" s="94">
        <v>188.49</v>
      </c>
      <c r="P68" s="93">
        <v>0</v>
      </c>
      <c r="Q68" s="94">
        <v>0</v>
      </c>
      <c r="R68" s="93">
        <v>380.90999999999997</v>
      </c>
      <c r="S68" s="69">
        <v>57.14</v>
      </c>
      <c r="T68" s="36">
        <v>0</v>
      </c>
      <c r="U68" s="69">
        <v>0</v>
      </c>
      <c r="V68" s="36">
        <v>0</v>
      </c>
      <c r="W68" s="94">
        <v>0</v>
      </c>
      <c r="X68" s="93">
        <v>0</v>
      </c>
      <c r="Y68" s="69">
        <v>0</v>
      </c>
      <c r="Z68" s="36">
        <v>0</v>
      </c>
      <c r="AA68" s="94">
        <v>0</v>
      </c>
      <c r="AB68" s="69">
        <v>298.66000000000003</v>
      </c>
      <c r="AC68" s="37">
        <v>679.57</v>
      </c>
      <c r="AD68" s="38">
        <f t="shared" si="4"/>
        <v>1</v>
      </c>
      <c r="AE68" s="169">
        <f t="shared" si="3"/>
        <v>0.56100000000000005</v>
      </c>
    </row>
    <row r="69" spans="1:31" x14ac:dyDescent="0.2">
      <c r="A69" s="41" t="s">
        <v>148</v>
      </c>
      <c r="B69" s="16" t="s">
        <v>149</v>
      </c>
      <c r="C69" s="190" t="s">
        <v>352</v>
      </c>
      <c r="D69" s="43" t="s">
        <v>143</v>
      </c>
      <c r="E69" s="44">
        <v>27</v>
      </c>
      <c r="F69" s="1"/>
      <c r="G69" s="77">
        <v>351.36999999999995</v>
      </c>
      <c r="H69" s="93">
        <v>26.58</v>
      </c>
      <c r="I69" s="69">
        <v>-14.36</v>
      </c>
      <c r="J69" s="36">
        <v>88.259999999999991</v>
      </c>
      <c r="K69" s="69">
        <v>31.77</v>
      </c>
      <c r="L69" s="36">
        <v>99.58</v>
      </c>
      <c r="M69" s="94">
        <v>38.840000000000003</v>
      </c>
      <c r="N69" s="93">
        <v>124</v>
      </c>
      <c r="O69" s="94">
        <v>127.72</v>
      </c>
      <c r="P69" s="93">
        <v>0</v>
      </c>
      <c r="Q69" s="94">
        <v>0</v>
      </c>
      <c r="R69" s="93">
        <v>351.36999999999995</v>
      </c>
      <c r="S69" s="69">
        <v>52.71</v>
      </c>
      <c r="T69" s="36">
        <v>0</v>
      </c>
      <c r="U69" s="69">
        <v>0</v>
      </c>
      <c r="V69" s="36">
        <v>0</v>
      </c>
      <c r="W69" s="94">
        <v>0</v>
      </c>
      <c r="X69" s="93">
        <v>0</v>
      </c>
      <c r="Y69" s="69">
        <v>0</v>
      </c>
      <c r="Z69" s="36">
        <v>230.5</v>
      </c>
      <c r="AA69" s="94">
        <v>16.14</v>
      </c>
      <c r="AB69" s="69">
        <v>252.82</v>
      </c>
      <c r="AC69" s="37">
        <v>604.18999999999994</v>
      </c>
      <c r="AD69" s="38">
        <f t="shared" si="4"/>
        <v>1</v>
      </c>
      <c r="AE69" s="169">
        <f t="shared" si="3"/>
        <v>0.58199999999999996</v>
      </c>
    </row>
    <row r="70" spans="1:31" x14ac:dyDescent="0.2">
      <c r="A70" s="57" t="s">
        <v>150</v>
      </c>
      <c r="B70" s="58" t="s">
        <v>151</v>
      </c>
      <c r="C70" s="189" t="s">
        <v>353</v>
      </c>
      <c r="D70" s="50" t="s">
        <v>143</v>
      </c>
      <c r="E70" s="51">
        <v>27</v>
      </c>
      <c r="F70" s="1"/>
      <c r="G70" s="76">
        <v>647.61</v>
      </c>
      <c r="H70" s="91">
        <v>51.24</v>
      </c>
      <c r="I70" s="68">
        <v>-27.669999999999998</v>
      </c>
      <c r="J70" s="54">
        <v>157.10999999999999</v>
      </c>
      <c r="K70" s="68">
        <v>56.569999999999993</v>
      </c>
      <c r="L70" s="54">
        <v>197.23999999999998</v>
      </c>
      <c r="M70" s="92">
        <v>76.92</v>
      </c>
      <c r="N70" s="91">
        <v>211</v>
      </c>
      <c r="O70" s="92">
        <v>217.33</v>
      </c>
      <c r="P70" s="91">
        <v>0</v>
      </c>
      <c r="Q70" s="92">
        <v>0</v>
      </c>
      <c r="R70" s="91">
        <v>0</v>
      </c>
      <c r="S70" s="68">
        <v>0</v>
      </c>
      <c r="T70" s="54">
        <v>647.6099999999999</v>
      </c>
      <c r="U70" s="68">
        <v>77.709999999999994</v>
      </c>
      <c r="V70" s="54">
        <v>0</v>
      </c>
      <c r="W70" s="92">
        <v>0</v>
      </c>
      <c r="X70" s="91">
        <v>82</v>
      </c>
      <c r="Y70" s="68">
        <v>17.22</v>
      </c>
      <c r="Z70" s="54">
        <v>198.5</v>
      </c>
      <c r="AA70" s="92">
        <v>13.9</v>
      </c>
      <c r="AB70" s="68">
        <v>431.9799999999999</v>
      </c>
      <c r="AC70" s="55">
        <v>1079.5899999999999</v>
      </c>
      <c r="AD70" s="56">
        <f t="shared" si="4"/>
        <v>1</v>
      </c>
      <c r="AE70" s="168">
        <f t="shared" si="3"/>
        <v>0.6</v>
      </c>
    </row>
    <row r="71" spans="1:31" x14ac:dyDescent="0.2">
      <c r="A71" s="57" t="s">
        <v>152</v>
      </c>
      <c r="B71" s="58" t="s">
        <v>153</v>
      </c>
      <c r="C71" s="189" t="s">
        <v>354</v>
      </c>
      <c r="D71" s="50" t="s">
        <v>143</v>
      </c>
      <c r="E71" s="51">
        <v>28</v>
      </c>
      <c r="F71" s="1"/>
      <c r="G71" s="76">
        <v>845.07999999999993</v>
      </c>
      <c r="H71" s="91">
        <v>51.55</v>
      </c>
      <c r="I71" s="68">
        <v>-27.84</v>
      </c>
      <c r="J71" s="54">
        <v>167.98999999999998</v>
      </c>
      <c r="K71" s="68">
        <v>60.48</v>
      </c>
      <c r="L71" s="54">
        <v>245.95</v>
      </c>
      <c r="M71" s="92">
        <v>95.929999999999993</v>
      </c>
      <c r="N71" s="91">
        <v>237</v>
      </c>
      <c r="O71" s="92">
        <v>244.11</v>
      </c>
      <c r="P71" s="91">
        <v>7</v>
      </c>
      <c r="Q71" s="92">
        <v>17.43</v>
      </c>
      <c r="R71" s="91">
        <v>0</v>
      </c>
      <c r="S71" s="68">
        <v>0</v>
      </c>
      <c r="T71" s="54">
        <v>0</v>
      </c>
      <c r="U71" s="68">
        <v>0</v>
      </c>
      <c r="V71" s="54">
        <v>845.07999999999993</v>
      </c>
      <c r="W71" s="92">
        <v>59.16</v>
      </c>
      <c r="X71" s="91">
        <v>0</v>
      </c>
      <c r="Y71" s="68">
        <v>0</v>
      </c>
      <c r="Z71" s="54">
        <v>0</v>
      </c>
      <c r="AA71" s="92">
        <v>0</v>
      </c>
      <c r="AB71" s="68">
        <v>449.27</v>
      </c>
      <c r="AC71" s="55">
        <v>1294.3499999999999</v>
      </c>
      <c r="AD71" s="56">
        <f t="shared" si="4"/>
        <v>1</v>
      </c>
      <c r="AE71" s="168">
        <f t="shared" si="3"/>
        <v>0.65300000000000002</v>
      </c>
    </row>
    <row r="72" spans="1:31" x14ac:dyDescent="0.2">
      <c r="A72" s="45" t="s">
        <v>154</v>
      </c>
      <c r="B72" s="12" t="s">
        <v>155</v>
      </c>
      <c r="C72" s="190" t="s">
        <v>355</v>
      </c>
      <c r="D72" s="43" t="s">
        <v>55</v>
      </c>
      <c r="E72" s="44">
        <v>30</v>
      </c>
      <c r="F72" s="1"/>
      <c r="G72" s="77">
        <v>283.66999999999996</v>
      </c>
      <c r="H72" s="93">
        <v>24.95</v>
      </c>
      <c r="I72" s="69">
        <v>-13.47</v>
      </c>
      <c r="J72" s="36">
        <v>60.48</v>
      </c>
      <c r="K72" s="69">
        <v>21.78</v>
      </c>
      <c r="L72" s="36">
        <v>87.080000000000013</v>
      </c>
      <c r="M72" s="94">
        <v>33.97</v>
      </c>
      <c r="N72" s="93">
        <v>79</v>
      </c>
      <c r="O72" s="94">
        <v>81.37</v>
      </c>
      <c r="P72" s="93">
        <v>1</v>
      </c>
      <c r="Q72" s="94">
        <v>2.4900000000000002</v>
      </c>
      <c r="R72" s="93">
        <v>0</v>
      </c>
      <c r="S72" s="69">
        <v>0</v>
      </c>
      <c r="T72" s="36">
        <v>283.67</v>
      </c>
      <c r="U72" s="69">
        <v>34.04</v>
      </c>
      <c r="V72" s="36">
        <v>0</v>
      </c>
      <c r="W72" s="94">
        <v>0</v>
      </c>
      <c r="X72" s="93">
        <v>0</v>
      </c>
      <c r="Y72" s="69">
        <v>0</v>
      </c>
      <c r="Z72" s="36">
        <v>132</v>
      </c>
      <c r="AA72" s="94">
        <v>9.24</v>
      </c>
      <c r="AB72" s="69">
        <v>169.42000000000002</v>
      </c>
      <c r="AC72" s="37">
        <v>453.09</v>
      </c>
      <c r="AD72" s="38">
        <f t="shared" si="4"/>
        <v>1</v>
      </c>
      <c r="AE72" s="169">
        <f t="shared" si="3"/>
        <v>0.626</v>
      </c>
    </row>
    <row r="73" spans="1:31" x14ac:dyDescent="0.2">
      <c r="A73" s="45" t="s">
        <v>156</v>
      </c>
      <c r="B73" s="12" t="s">
        <v>157</v>
      </c>
      <c r="C73" s="190" t="s">
        <v>356</v>
      </c>
      <c r="D73" s="43" t="s">
        <v>143</v>
      </c>
      <c r="E73" s="44">
        <v>30</v>
      </c>
      <c r="F73" s="1"/>
      <c r="G73" s="77">
        <v>178.53</v>
      </c>
      <c r="H73" s="93">
        <v>20.63</v>
      </c>
      <c r="I73" s="69">
        <v>-11.14</v>
      </c>
      <c r="J73" s="36">
        <v>29</v>
      </c>
      <c r="K73" s="69">
        <v>10.44</v>
      </c>
      <c r="L73" s="36">
        <v>55.4</v>
      </c>
      <c r="M73" s="94">
        <v>21.61</v>
      </c>
      <c r="N73" s="93">
        <v>29</v>
      </c>
      <c r="O73" s="94">
        <v>29.87</v>
      </c>
      <c r="P73" s="93">
        <v>0</v>
      </c>
      <c r="Q73" s="94">
        <v>0</v>
      </c>
      <c r="R73" s="93">
        <v>178.53</v>
      </c>
      <c r="S73" s="69">
        <v>26.78</v>
      </c>
      <c r="T73" s="36">
        <v>0</v>
      </c>
      <c r="U73" s="69">
        <v>0</v>
      </c>
      <c r="V73" s="36">
        <v>0</v>
      </c>
      <c r="W73" s="94">
        <v>0</v>
      </c>
      <c r="X73" s="93">
        <v>0</v>
      </c>
      <c r="Y73" s="69">
        <v>0</v>
      </c>
      <c r="Z73" s="36">
        <v>101.5</v>
      </c>
      <c r="AA73" s="94">
        <v>7.11</v>
      </c>
      <c r="AB73" s="69">
        <v>84.670000000000044</v>
      </c>
      <c r="AC73" s="37">
        <v>263.20000000000005</v>
      </c>
      <c r="AD73" s="38">
        <f t="shared" si="4"/>
        <v>1</v>
      </c>
      <c r="AE73" s="169">
        <f t="shared" si="3"/>
        <v>0.67800000000000005</v>
      </c>
    </row>
    <row r="74" spans="1:31" x14ac:dyDescent="0.2">
      <c r="A74" s="41" t="s">
        <v>158</v>
      </c>
      <c r="B74" s="16" t="s">
        <v>159</v>
      </c>
      <c r="C74" s="190" t="s">
        <v>357</v>
      </c>
      <c r="D74" s="43" t="s">
        <v>55</v>
      </c>
      <c r="E74" s="44">
        <v>30</v>
      </c>
      <c r="F74" s="1"/>
      <c r="G74" s="77">
        <v>566.63999999999987</v>
      </c>
      <c r="H74" s="93">
        <v>48.5</v>
      </c>
      <c r="I74" s="69">
        <v>-26.19</v>
      </c>
      <c r="J74" s="36">
        <v>131.9</v>
      </c>
      <c r="K74" s="69">
        <v>47.480000000000004</v>
      </c>
      <c r="L74" s="36">
        <v>154.07</v>
      </c>
      <c r="M74" s="94">
        <v>60.100000000000009</v>
      </c>
      <c r="N74" s="93">
        <v>260</v>
      </c>
      <c r="O74" s="94">
        <v>267.8</v>
      </c>
      <c r="P74" s="93">
        <v>3</v>
      </c>
      <c r="Q74" s="94">
        <v>7.47</v>
      </c>
      <c r="R74" s="93">
        <v>0</v>
      </c>
      <c r="S74" s="69">
        <v>0</v>
      </c>
      <c r="T74" s="36">
        <v>566.63999999999987</v>
      </c>
      <c r="U74" s="69">
        <v>68</v>
      </c>
      <c r="V74" s="36">
        <v>0</v>
      </c>
      <c r="W74" s="94">
        <v>0</v>
      </c>
      <c r="X74" s="93">
        <v>0</v>
      </c>
      <c r="Y74" s="69">
        <v>0</v>
      </c>
      <c r="Z74" s="36">
        <v>562.5</v>
      </c>
      <c r="AA74" s="94">
        <v>39.380000000000003</v>
      </c>
      <c r="AB74" s="69">
        <v>464.03999999999996</v>
      </c>
      <c r="AC74" s="37">
        <v>1030.6799999999998</v>
      </c>
      <c r="AD74" s="38">
        <f t="shared" si="4"/>
        <v>1</v>
      </c>
      <c r="AE74" s="169">
        <f t="shared" si="3"/>
        <v>0.55000000000000004</v>
      </c>
    </row>
    <row r="75" spans="1:31" x14ac:dyDescent="0.2">
      <c r="A75" s="41" t="s">
        <v>160</v>
      </c>
      <c r="B75" s="16" t="s">
        <v>161</v>
      </c>
      <c r="C75" s="190" t="s">
        <v>358</v>
      </c>
      <c r="D75" s="43" t="s">
        <v>31</v>
      </c>
      <c r="E75" s="44">
        <v>30</v>
      </c>
      <c r="F75" s="1"/>
      <c r="G75" s="77">
        <v>94.490000000000009</v>
      </c>
      <c r="H75" s="93">
        <v>10.63</v>
      </c>
      <c r="I75" s="69">
        <v>-5.74</v>
      </c>
      <c r="J75" s="36">
        <v>29.5</v>
      </c>
      <c r="K75" s="69">
        <v>10.62</v>
      </c>
      <c r="L75" s="36">
        <v>18.5</v>
      </c>
      <c r="M75" s="94">
        <v>7.2299999999999995</v>
      </c>
      <c r="N75" s="93">
        <v>33</v>
      </c>
      <c r="O75" s="94">
        <v>33.99</v>
      </c>
      <c r="P75" s="93">
        <v>0</v>
      </c>
      <c r="Q75" s="94">
        <v>0</v>
      </c>
      <c r="R75" s="93">
        <v>94.490000000000009</v>
      </c>
      <c r="S75" s="69">
        <v>14.17</v>
      </c>
      <c r="T75" s="36">
        <v>0</v>
      </c>
      <c r="U75" s="69">
        <v>0</v>
      </c>
      <c r="V75" s="36">
        <v>0</v>
      </c>
      <c r="W75" s="94">
        <v>0</v>
      </c>
      <c r="X75" s="93">
        <v>0</v>
      </c>
      <c r="Y75" s="69">
        <v>0</v>
      </c>
      <c r="Z75" s="36">
        <v>0</v>
      </c>
      <c r="AA75" s="94">
        <v>0</v>
      </c>
      <c r="AB75" s="69">
        <v>60.269999999999982</v>
      </c>
      <c r="AC75" s="37">
        <v>154.76</v>
      </c>
      <c r="AD75" s="38">
        <f t="shared" si="4"/>
        <v>1</v>
      </c>
      <c r="AE75" s="169">
        <f t="shared" si="3"/>
        <v>0.61099999999999999</v>
      </c>
    </row>
    <row r="76" spans="1:31" x14ac:dyDescent="0.2">
      <c r="A76" s="41" t="s">
        <v>162</v>
      </c>
      <c r="B76" s="16" t="s">
        <v>163</v>
      </c>
      <c r="C76" s="190" t="s">
        <v>359</v>
      </c>
      <c r="D76" s="43" t="s">
        <v>55</v>
      </c>
      <c r="E76" s="44">
        <v>30</v>
      </c>
      <c r="F76" s="1"/>
      <c r="G76" s="77">
        <v>186.79</v>
      </c>
      <c r="H76" s="93">
        <v>22.66</v>
      </c>
      <c r="I76" s="69">
        <v>-12.24</v>
      </c>
      <c r="J76" s="36">
        <v>35</v>
      </c>
      <c r="K76" s="69">
        <v>12.6</v>
      </c>
      <c r="L76" s="36">
        <v>53.43</v>
      </c>
      <c r="M76" s="94">
        <v>20.839999999999996</v>
      </c>
      <c r="N76" s="93">
        <v>66</v>
      </c>
      <c r="O76" s="94">
        <v>67.98</v>
      </c>
      <c r="P76" s="93">
        <v>0</v>
      </c>
      <c r="Q76" s="94">
        <v>0</v>
      </c>
      <c r="R76" s="93">
        <v>186.79000000000002</v>
      </c>
      <c r="S76" s="69">
        <v>28.02</v>
      </c>
      <c r="T76" s="36">
        <v>0</v>
      </c>
      <c r="U76" s="69">
        <v>0</v>
      </c>
      <c r="V76" s="36">
        <v>0</v>
      </c>
      <c r="W76" s="94">
        <v>0</v>
      </c>
      <c r="X76" s="93">
        <v>102</v>
      </c>
      <c r="Y76" s="69">
        <v>21.42</v>
      </c>
      <c r="Z76" s="36">
        <v>0</v>
      </c>
      <c r="AA76" s="94">
        <v>0</v>
      </c>
      <c r="AB76" s="69">
        <v>138.61999999999998</v>
      </c>
      <c r="AC76" s="37">
        <v>325.40999999999997</v>
      </c>
      <c r="AD76" s="38">
        <f t="shared" si="4"/>
        <v>1</v>
      </c>
      <c r="AE76" s="169">
        <f t="shared" si="3"/>
        <v>0.57399999999999995</v>
      </c>
    </row>
    <row r="77" spans="1:31" x14ac:dyDescent="0.2">
      <c r="A77" s="57" t="s">
        <v>164</v>
      </c>
      <c r="B77" s="58" t="s">
        <v>165</v>
      </c>
      <c r="C77" s="189" t="s">
        <v>360</v>
      </c>
      <c r="D77" s="50" t="s">
        <v>55</v>
      </c>
      <c r="E77" s="51">
        <v>30</v>
      </c>
      <c r="F77" s="1"/>
      <c r="G77" s="76">
        <v>365.32</v>
      </c>
      <c r="H77" s="91">
        <v>24</v>
      </c>
      <c r="I77" s="68">
        <v>-12.96</v>
      </c>
      <c r="J77" s="54">
        <v>75.81</v>
      </c>
      <c r="K77" s="68">
        <v>27.29</v>
      </c>
      <c r="L77" s="54">
        <v>108.98</v>
      </c>
      <c r="M77" s="92">
        <v>42.51</v>
      </c>
      <c r="N77" s="91">
        <v>92</v>
      </c>
      <c r="O77" s="92">
        <v>94.76</v>
      </c>
      <c r="P77" s="91">
        <v>1</v>
      </c>
      <c r="Q77" s="92">
        <v>2.4900000000000002</v>
      </c>
      <c r="R77" s="91">
        <v>365.32000000000005</v>
      </c>
      <c r="S77" s="68">
        <v>54.8</v>
      </c>
      <c r="T77" s="54">
        <v>0</v>
      </c>
      <c r="U77" s="68">
        <v>0</v>
      </c>
      <c r="V77" s="54">
        <v>0</v>
      </c>
      <c r="W77" s="92">
        <v>0</v>
      </c>
      <c r="X77" s="91">
        <v>0</v>
      </c>
      <c r="Y77" s="68">
        <v>0</v>
      </c>
      <c r="Z77" s="54">
        <v>222</v>
      </c>
      <c r="AA77" s="92">
        <v>15.54</v>
      </c>
      <c r="AB77" s="68">
        <v>224.42999999999989</v>
      </c>
      <c r="AC77" s="55">
        <v>589.74999999999989</v>
      </c>
      <c r="AD77" s="56">
        <f t="shared" si="4"/>
        <v>1</v>
      </c>
      <c r="AE77" s="168">
        <f t="shared" si="3"/>
        <v>0.61899999999999999</v>
      </c>
    </row>
    <row r="78" spans="1:31" x14ac:dyDescent="0.2">
      <c r="A78" s="45" t="s">
        <v>166</v>
      </c>
      <c r="B78" s="12" t="s">
        <v>167</v>
      </c>
      <c r="C78" s="190" t="s">
        <v>361</v>
      </c>
      <c r="D78" s="43" t="s">
        <v>93</v>
      </c>
      <c r="E78" s="44">
        <v>31</v>
      </c>
      <c r="F78" s="1"/>
      <c r="G78" s="77">
        <v>132.78</v>
      </c>
      <c r="H78" s="93">
        <v>20.18</v>
      </c>
      <c r="I78" s="69">
        <v>-10.9</v>
      </c>
      <c r="J78" s="36">
        <v>41.56</v>
      </c>
      <c r="K78" s="69">
        <v>14.959999999999999</v>
      </c>
      <c r="L78" s="36">
        <v>0</v>
      </c>
      <c r="M78" s="94">
        <v>0</v>
      </c>
      <c r="N78" s="93">
        <v>85</v>
      </c>
      <c r="O78" s="94">
        <v>87.55</v>
      </c>
      <c r="P78" s="93">
        <v>0</v>
      </c>
      <c r="Q78" s="94">
        <v>0</v>
      </c>
      <c r="R78" s="93">
        <v>132.78</v>
      </c>
      <c r="S78" s="69">
        <v>19.920000000000002</v>
      </c>
      <c r="T78" s="36">
        <v>0</v>
      </c>
      <c r="U78" s="69">
        <v>0</v>
      </c>
      <c r="V78" s="36">
        <v>0</v>
      </c>
      <c r="W78" s="94">
        <v>0</v>
      </c>
      <c r="X78" s="93">
        <v>0</v>
      </c>
      <c r="Y78" s="69">
        <v>0</v>
      </c>
      <c r="Z78" s="36">
        <v>108.5</v>
      </c>
      <c r="AA78" s="94">
        <v>7.6</v>
      </c>
      <c r="AB78" s="69">
        <v>119.13</v>
      </c>
      <c r="AC78" s="37">
        <v>251.91</v>
      </c>
      <c r="AD78" s="38">
        <f t="shared" si="4"/>
        <v>1</v>
      </c>
      <c r="AE78" s="169">
        <f t="shared" si="3"/>
        <v>0.52700000000000002</v>
      </c>
    </row>
    <row r="79" spans="1:31" x14ac:dyDescent="0.2">
      <c r="A79" s="45" t="s">
        <v>168</v>
      </c>
      <c r="B79" s="12" t="s">
        <v>169</v>
      </c>
      <c r="C79" s="190" t="s">
        <v>362</v>
      </c>
      <c r="D79" s="43" t="s">
        <v>170</v>
      </c>
      <c r="E79" s="44">
        <v>31</v>
      </c>
      <c r="F79" s="1"/>
      <c r="G79" s="77">
        <v>118.41999999999999</v>
      </c>
      <c r="H79" s="93">
        <v>16.079999999999998</v>
      </c>
      <c r="I79" s="69">
        <v>-8.68</v>
      </c>
      <c r="J79" s="36">
        <v>31.18</v>
      </c>
      <c r="K79" s="69">
        <v>11.22</v>
      </c>
      <c r="L79" s="36">
        <v>0</v>
      </c>
      <c r="M79" s="94">
        <v>0</v>
      </c>
      <c r="N79" s="93">
        <v>70</v>
      </c>
      <c r="O79" s="94">
        <v>72.099999999999994</v>
      </c>
      <c r="P79" s="93">
        <v>0</v>
      </c>
      <c r="Q79" s="94">
        <v>0</v>
      </c>
      <c r="R79" s="93">
        <v>118.41999999999999</v>
      </c>
      <c r="S79" s="69">
        <v>17.760000000000002</v>
      </c>
      <c r="T79" s="36">
        <v>0</v>
      </c>
      <c r="U79" s="69">
        <v>0</v>
      </c>
      <c r="V79" s="36">
        <v>0</v>
      </c>
      <c r="W79" s="94">
        <v>0</v>
      </c>
      <c r="X79" s="93">
        <v>0</v>
      </c>
      <c r="Y79" s="69">
        <v>0</v>
      </c>
      <c r="Z79" s="36">
        <v>105</v>
      </c>
      <c r="AA79" s="94">
        <v>7.35</v>
      </c>
      <c r="AB79" s="69">
        <v>99.75</v>
      </c>
      <c r="AC79" s="37">
        <v>218.17</v>
      </c>
      <c r="AD79" s="38">
        <f t="shared" si="4"/>
        <v>1</v>
      </c>
      <c r="AE79" s="169">
        <f t="shared" si="3"/>
        <v>0.54300000000000004</v>
      </c>
    </row>
    <row r="80" spans="1:31" x14ac:dyDescent="0.2">
      <c r="A80" s="45" t="s">
        <v>171</v>
      </c>
      <c r="B80" s="12" t="s">
        <v>172</v>
      </c>
      <c r="C80" s="190" t="s">
        <v>363</v>
      </c>
      <c r="D80" s="43" t="s">
        <v>170</v>
      </c>
      <c r="E80" s="44">
        <v>31</v>
      </c>
      <c r="F80" s="1"/>
      <c r="G80" s="77">
        <v>166.55</v>
      </c>
      <c r="H80" s="93">
        <v>7.5</v>
      </c>
      <c r="I80" s="69">
        <v>-4.05</v>
      </c>
      <c r="J80" s="36">
        <v>32</v>
      </c>
      <c r="K80" s="69">
        <v>11.52</v>
      </c>
      <c r="L80" s="36">
        <v>52.540000000000006</v>
      </c>
      <c r="M80" s="94">
        <v>20.49</v>
      </c>
      <c r="N80" s="93">
        <v>88</v>
      </c>
      <c r="O80" s="94">
        <v>90.64</v>
      </c>
      <c r="P80" s="93">
        <v>1</v>
      </c>
      <c r="Q80" s="94">
        <v>2.4900000000000002</v>
      </c>
      <c r="R80" s="93">
        <v>0</v>
      </c>
      <c r="S80" s="69">
        <v>0</v>
      </c>
      <c r="T80" s="36">
        <v>166.54999999999998</v>
      </c>
      <c r="U80" s="69">
        <v>19.989999999999998</v>
      </c>
      <c r="V80" s="36">
        <v>0</v>
      </c>
      <c r="W80" s="94">
        <v>0</v>
      </c>
      <c r="X80" s="93">
        <v>0</v>
      </c>
      <c r="Y80" s="69">
        <v>0</v>
      </c>
      <c r="Z80" s="36">
        <v>110</v>
      </c>
      <c r="AA80" s="94">
        <v>7.7</v>
      </c>
      <c r="AB80" s="69">
        <v>148.78000000000003</v>
      </c>
      <c r="AC80" s="37">
        <v>315.33000000000004</v>
      </c>
      <c r="AD80" s="38">
        <f t="shared" si="4"/>
        <v>1</v>
      </c>
      <c r="AE80" s="169">
        <f t="shared" si="3"/>
        <v>0.52800000000000002</v>
      </c>
    </row>
    <row r="81" spans="1:31" x14ac:dyDescent="0.2">
      <c r="A81" s="45" t="s">
        <v>173</v>
      </c>
      <c r="B81" s="12" t="s">
        <v>174</v>
      </c>
      <c r="C81" s="190" t="s">
        <v>364</v>
      </c>
      <c r="D81" s="43" t="s">
        <v>170</v>
      </c>
      <c r="E81" s="44">
        <v>31</v>
      </c>
      <c r="F81" s="1"/>
      <c r="G81" s="77">
        <v>381.26</v>
      </c>
      <c r="H81" s="93">
        <v>69.180000000000007</v>
      </c>
      <c r="I81" s="69">
        <v>-37.36</v>
      </c>
      <c r="J81" s="36">
        <v>50.059999999999995</v>
      </c>
      <c r="K81" s="69">
        <v>18.02</v>
      </c>
      <c r="L81" s="36">
        <v>0</v>
      </c>
      <c r="M81" s="94">
        <v>0</v>
      </c>
      <c r="N81" s="93">
        <v>174</v>
      </c>
      <c r="O81" s="94">
        <v>179.22</v>
      </c>
      <c r="P81" s="93">
        <v>0.56999999999999995</v>
      </c>
      <c r="Q81" s="94">
        <v>1.42</v>
      </c>
      <c r="R81" s="93">
        <v>0</v>
      </c>
      <c r="S81" s="69">
        <v>0</v>
      </c>
      <c r="T81" s="36">
        <v>0</v>
      </c>
      <c r="U81" s="69">
        <v>0</v>
      </c>
      <c r="V81" s="36">
        <v>381.26000000000005</v>
      </c>
      <c r="W81" s="94">
        <v>26.69</v>
      </c>
      <c r="X81" s="93">
        <v>0</v>
      </c>
      <c r="Y81" s="69">
        <v>0</v>
      </c>
      <c r="Z81" s="36">
        <v>0</v>
      </c>
      <c r="AA81" s="94">
        <v>0</v>
      </c>
      <c r="AB81" s="69">
        <v>187.99</v>
      </c>
      <c r="AC81" s="37">
        <v>569.25</v>
      </c>
      <c r="AD81" s="38">
        <f t="shared" ref="AD81:AD112" si="5">IF(S81&gt;0,1,0)+IF(U81&gt;0,1,0)+IF(W81&gt;0,1,0)</f>
        <v>1</v>
      </c>
      <c r="AE81" s="169">
        <f t="shared" ref="AE81:AE145" si="6">IF($AC81&gt;0,ROUND($G81/$AC81,3),0)</f>
        <v>0.67</v>
      </c>
    </row>
    <row r="82" spans="1:31" x14ac:dyDescent="0.2">
      <c r="A82" s="45" t="s">
        <v>175</v>
      </c>
      <c r="B82" s="12" t="s">
        <v>176</v>
      </c>
      <c r="C82" s="190" t="s">
        <v>365</v>
      </c>
      <c r="D82" s="43" t="s">
        <v>170</v>
      </c>
      <c r="E82" s="44">
        <v>31</v>
      </c>
      <c r="F82" s="1"/>
      <c r="G82" s="77">
        <v>60.43</v>
      </c>
      <c r="H82" s="93">
        <v>10.43</v>
      </c>
      <c r="I82" s="69">
        <v>-5.6300000000000008</v>
      </c>
      <c r="J82" s="36">
        <v>5.5</v>
      </c>
      <c r="K82" s="69">
        <v>1.98</v>
      </c>
      <c r="L82" s="36">
        <v>0</v>
      </c>
      <c r="M82" s="94">
        <v>0</v>
      </c>
      <c r="N82" s="93">
        <v>36</v>
      </c>
      <c r="O82" s="94">
        <v>37.08</v>
      </c>
      <c r="P82" s="93">
        <v>2.69</v>
      </c>
      <c r="Q82" s="94">
        <v>6.7</v>
      </c>
      <c r="R82" s="93">
        <v>60.43</v>
      </c>
      <c r="S82" s="69">
        <v>9.06</v>
      </c>
      <c r="T82" s="36">
        <v>0</v>
      </c>
      <c r="U82" s="69">
        <v>0</v>
      </c>
      <c r="V82" s="36">
        <v>0</v>
      </c>
      <c r="W82" s="94">
        <v>0</v>
      </c>
      <c r="X82" s="93">
        <v>0</v>
      </c>
      <c r="Y82" s="69">
        <v>0</v>
      </c>
      <c r="Z82" s="36">
        <v>0</v>
      </c>
      <c r="AA82" s="94">
        <v>0</v>
      </c>
      <c r="AB82" s="69">
        <v>49.190000000000005</v>
      </c>
      <c r="AC82" s="37">
        <v>109.62</v>
      </c>
      <c r="AD82" s="38">
        <f t="shared" si="5"/>
        <v>1</v>
      </c>
      <c r="AE82" s="169">
        <f t="shared" si="6"/>
        <v>0.55100000000000005</v>
      </c>
    </row>
    <row r="83" spans="1:31" x14ac:dyDescent="0.2">
      <c r="A83" s="45" t="s">
        <v>177</v>
      </c>
      <c r="B83" s="12" t="s">
        <v>178</v>
      </c>
      <c r="C83" s="190" t="s">
        <v>366</v>
      </c>
      <c r="D83" s="43" t="s">
        <v>170</v>
      </c>
      <c r="E83" s="44">
        <v>31</v>
      </c>
      <c r="F83" s="1"/>
      <c r="G83" s="77">
        <v>39</v>
      </c>
      <c r="H83" s="93">
        <v>6.5</v>
      </c>
      <c r="I83" s="69">
        <v>-3.51</v>
      </c>
      <c r="J83" s="36">
        <v>2</v>
      </c>
      <c r="K83" s="69">
        <v>0.72</v>
      </c>
      <c r="L83" s="36">
        <v>0</v>
      </c>
      <c r="M83" s="94">
        <v>0</v>
      </c>
      <c r="N83" s="93">
        <v>16</v>
      </c>
      <c r="O83" s="94">
        <v>16.48</v>
      </c>
      <c r="P83" s="93">
        <v>0.56000000000000005</v>
      </c>
      <c r="Q83" s="94">
        <v>1.39</v>
      </c>
      <c r="R83" s="93">
        <v>39</v>
      </c>
      <c r="S83" s="69">
        <v>5.85</v>
      </c>
      <c r="T83" s="36">
        <v>0</v>
      </c>
      <c r="U83" s="69">
        <v>0</v>
      </c>
      <c r="V83" s="36">
        <v>0</v>
      </c>
      <c r="W83" s="94">
        <v>0</v>
      </c>
      <c r="X83" s="93">
        <v>34.26</v>
      </c>
      <c r="Y83" s="69">
        <v>7.19</v>
      </c>
      <c r="Z83" s="36">
        <v>0</v>
      </c>
      <c r="AA83" s="94">
        <v>0</v>
      </c>
      <c r="AB83" s="69">
        <v>28.120000000000005</v>
      </c>
      <c r="AC83" s="37">
        <v>67.12</v>
      </c>
      <c r="AD83" s="38">
        <f t="shared" si="5"/>
        <v>1</v>
      </c>
      <c r="AE83" s="169">
        <f t="shared" si="6"/>
        <v>0.58099999999999996</v>
      </c>
    </row>
    <row r="84" spans="1:31" x14ac:dyDescent="0.2">
      <c r="A84" s="45" t="s">
        <v>179</v>
      </c>
      <c r="B84" s="12" t="s">
        <v>180</v>
      </c>
      <c r="C84" s="190" t="s">
        <v>367</v>
      </c>
      <c r="D84" s="43" t="s">
        <v>170</v>
      </c>
      <c r="E84" s="44">
        <v>31</v>
      </c>
      <c r="F84" s="1"/>
      <c r="G84" s="77">
        <v>89.48</v>
      </c>
      <c r="H84" s="93">
        <v>12</v>
      </c>
      <c r="I84" s="69">
        <v>-6.48</v>
      </c>
      <c r="J84" s="36">
        <v>20.5</v>
      </c>
      <c r="K84" s="69">
        <v>7.379999999999999</v>
      </c>
      <c r="L84" s="36">
        <v>0</v>
      </c>
      <c r="M84" s="94">
        <v>0</v>
      </c>
      <c r="N84" s="93">
        <v>59</v>
      </c>
      <c r="O84" s="94">
        <v>60.77</v>
      </c>
      <c r="P84" s="93">
        <v>0</v>
      </c>
      <c r="Q84" s="94">
        <v>0</v>
      </c>
      <c r="R84" s="93">
        <v>89.48</v>
      </c>
      <c r="S84" s="69">
        <v>13.42</v>
      </c>
      <c r="T84" s="36">
        <v>0</v>
      </c>
      <c r="U84" s="69">
        <v>0</v>
      </c>
      <c r="V84" s="36">
        <v>0</v>
      </c>
      <c r="W84" s="94">
        <v>0</v>
      </c>
      <c r="X84" s="93">
        <v>77.5</v>
      </c>
      <c r="Y84" s="69">
        <v>16.28</v>
      </c>
      <c r="Z84" s="36">
        <v>0</v>
      </c>
      <c r="AA84" s="94">
        <v>0</v>
      </c>
      <c r="AB84" s="69">
        <v>91.36999999999999</v>
      </c>
      <c r="AC84" s="37">
        <v>180.85</v>
      </c>
      <c r="AD84" s="38">
        <f t="shared" si="5"/>
        <v>1</v>
      </c>
      <c r="AE84" s="169">
        <f t="shared" si="6"/>
        <v>0.495</v>
      </c>
    </row>
    <row r="85" spans="1:31" x14ac:dyDescent="0.2">
      <c r="A85" s="45" t="s">
        <v>181</v>
      </c>
      <c r="B85" s="12" t="s">
        <v>182</v>
      </c>
      <c r="C85" s="190" t="s">
        <v>368</v>
      </c>
      <c r="D85" s="43" t="s">
        <v>170</v>
      </c>
      <c r="E85" s="44">
        <v>31</v>
      </c>
      <c r="F85" s="1"/>
      <c r="G85" s="77">
        <v>44.400000000000006</v>
      </c>
      <c r="H85" s="93">
        <v>9.1999999999999993</v>
      </c>
      <c r="I85" s="69">
        <v>-4.97</v>
      </c>
      <c r="J85" s="36">
        <v>1.7</v>
      </c>
      <c r="K85" s="69">
        <v>0.61</v>
      </c>
      <c r="L85" s="36">
        <v>0</v>
      </c>
      <c r="M85" s="94">
        <v>0</v>
      </c>
      <c r="N85" s="93">
        <v>24</v>
      </c>
      <c r="O85" s="94">
        <v>24.72</v>
      </c>
      <c r="P85" s="93">
        <v>0</v>
      </c>
      <c r="Q85" s="94">
        <v>0</v>
      </c>
      <c r="R85" s="93">
        <v>44.400000000000006</v>
      </c>
      <c r="S85" s="69">
        <v>6.66</v>
      </c>
      <c r="T85" s="36">
        <v>0</v>
      </c>
      <c r="U85" s="69">
        <v>0</v>
      </c>
      <c r="V85" s="36">
        <v>0</v>
      </c>
      <c r="W85" s="94">
        <v>0</v>
      </c>
      <c r="X85" s="93">
        <v>0</v>
      </c>
      <c r="Y85" s="69">
        <v>0</v>
      </c>
      <c r="Z85" s="36">
        <v>0</v>
      </c>
      <c r="AA85" s="94">
        <v>0</v>
      </c>
      <c r="AB85" s="69">
        <v>27.019999999999996</v>
      </c>
      <c r="AC85" s="37">
        <v>71.42</v>
      </c>
      <c r="AD85" s="38">
        <f t="shared" si="5"/>
        <v>1</v>
      </c>
      <c r="AE85" s="169">
        <f t="shared" si="6"/>
        <v>0.622</v>
      </c>
    </row>
    <row r="86" spans="1:31" x14ac:dyDescent="0.2">
      <c r="A86" s="45" t="s">
        <v>183</v>
      </c>
      <c r="B86" s="12" t="s">
        <v>184</v>
      </c>
      <c r="C86" s="190" t="s">
        <v>369</v>
      </c>
      <c r="D86" s="43" t="s">
        <v>170</v>
      </c>
      <c r="E86" s="44">
        <v>31</v>
      </c>
      <c r="F86" s="1"/>
      <c r="G86" s="77">
        <v>318.80000000000007</v>
      </c>
      <c r="H86" s="93">
        <v>52.5</v>
      </c>
      <c r="I86" s="69">
        <v>-28.35</v>
      </c>
      <c r="J86" s="36">
        <v>44.48</v>
      </c>
      <c r="K86" s="69">
        <v>16.010000000000002</v>
      </c>
      <c r="L86" s="36">
        <v>0</v>
      </c>
      <c r="M86" s="94">
        <v>0</v>
      </c>
      <c r="N86" s="93">
        <v>218</v>
      </c>
      <c r="O86" s="94">
        <v>224.54</v>
      </c>
      <c r="P86" s="93">
        <v>1.66</v>
      </c>
      <c r="Q86" s="94">
        <v>4.13</v>
      </c>
      <c r="R86" s="93">
        <v>0</v>
      </c>
      <c r="S86" s="69">
        <v>0</v>
      </c>
      <c r="T86" s="36">
        <v>0</v>
      </c>
      <c r="U86" s="69">
        <v>0</v>
      </c>
      <c r="V86" s="36">
        <v>0</v>
      </c>
      <c r="W86" s="94">
        <v>0</v>
      </c>
      <c r="X86" s="93">
        <v>0</v>
      </c>
      <c r="Y86" s="69">
        <v>0</v>
      </c>
      <c r="Z86" s="36">
        <v>0</v>
      </c>
      <c r="AA86" s="94">
        <v>0</v>
      </c>
      <c r="AB86" s="69">
        <v>216.33000000000004</v>
      </c>
      <c r="AC86" s="37">
        <v>535.13000000000011</v>
      </c>
      <c r="AD86" s="38">
        <f t="shared" si="5"/>
        <v>0</v>
      </c>
      <c r="AE86" s="169">
        <f t="shared" si="6"/>
        <v>0.59599999999999997</v>
      </c>
    </row>
    <row r="87" spans="1:31" x14ac:dyDescent="0.2">
      <c r="A87" s="45" t="s">
        <v>185</v>
      </c>
      <c r="B87" s="12" t="s">
        <v>186</v>
      </c>
      <c r="C87" s="190" t="s">
        <v>370</v>
      </c>
      <c r="D87" s="43" t="s">
        <v>170</v>
      </c>
      <c r="E87" s="44">
        <v>31</v>
      </c>
      <c r="F87" s="1"/>
      <c r="G87" s="77">
        <v>155.57999999999998</v>
      </c>
      <c r="H87" s="93">
        <v>28</v>
      </c>
      <c r="I87" s="69">
        <v>-15.120000000000001</v>
      </c>
      <c r="J87" s="36">
        <v>39</v>
      </c>
      <c r="K87" s="69">
        <v>14.04</v>
      </c>
      <c r="L87" s="36">
        <v>0</v>
      </c>
      <c r="M87" s="94">
        <v>0</v>
      </c>
      <c r="N87" s="93">
        <v>97</v>
      </c>
      <c r="O87" s="94">
        <v>99.91</v>
      </c>
      <c r="P87" s="93">
        <v>0.7</v>
      </c>
      <c r="Q87" s="94">
        <v>1.74</v>
      </c>
      <c r="R87" s="93">
        <v>155.57999999999998</v>
      </c>
      <c r="S87" s="69">
        <v>23.34</v>
      </c>
      <c r="T87" s="36">
        <v>0</v>
      </c>
      <c r="U87" s="69">
        <v>0</v>
      </c>
      <c r="V87" s="36">
        <v>0</v>
      </c>
      <c r="W87" s="94">
        <v>0</v>
      </c>
      <c r="X87" s="93">
        <v>0</v>
      </c>
      <c r="Y87" s="69">
        <v>0</v>
      </c>
      <c r="Z87" s="36">
        <v>102</v>
      </c>
      <c r="AA87" s="94">
        <v>7.14</v>
      </c>
      <c r="AB87" s="69">
        <v>131.04999999999995</v>
      </c>
      <c r="AC87" s="37">
        <v>286.62999999999994</v>
      </c>
      <c r="AD87" s="38">
        <f t="shared" si="5"/>
        <v>1</v>
      </c>
      <c r="AE87" s="169">
        <f t="shared" si="6"/>
        <v>0.54300000000000004</v>
      </c>
    </row>
    <row r="88" spans="1:31" x14ac:dyDescent="0.2">
      <c r="A88" s="45" t="s">
        <v>187</v>
      </c>
      <c r="B88" s="12" t="s">
        <v>188</v>
      </c>
      <c r="C88" s="190" t="s">
        <v>371</v>
      </c>
      <c r="D88" s="43" t="s">
        <v>170</v>
      </c>
      <c r="E88" s="44">
        <v>31</v>
      </c>
      <c r="F88" s="1"/>
      <c r="G88" s="77">
        <v>189.95999999999998</v>
      </c>
      <c r="H88" s="93">
        <v>26.569999999999997</v>
      </c>
      <c r="I88" s="69">
        <v>-14.35</v>
      </c>
      <c r="J88" s="36">
        <v>49.36</v>
      </c>
      <c r="K88" s="69">
        <v>17.77</v>
      </c>
      <c r="L88" s="36">
        <v>0</v>
      </c>
      <c r="M88" s="94">
        <v>0</v>
      </c>
      <c r="N88" s="93">
        <v>140</v>
      </c>
      <c r="O88" s="94">
        <v>144.19999999999999</v>
      </c>
      <c r="P88" s="93">
        <v>0</v>
      </c>
      <c r="Q88" s="94">
        <v>0</v>
      </c>
      <c r="R88" s="93">
        <v>0</v>
      </c>
      <c r="S88" s="69">
        <v>0</v>
      </c>
      <c r="T88" s="36">
        <v>189.95999999999998</v>
      </c>
      <c r="U88" s="69">
        <v>22.8</v>
      </c>
      <c r="V88" s="36">
        <v>0</v>
      </c>
      <c r="W88" s="94">
        <v>0</v>
      </c>
      <c r="X88" s="93">
        <v>0</v>
      </c>
      <c r="Y88" s="69">
        <v>0</v>
      </c>
      <c r="Z88" s="36">
        <v>161.5</v>
      </c>
      <c r="AA88" s="94">
        <v>11.31</v>
      </c>
      <c r="AB88" s="69">
        <v>181.72999999999996</v>
      </c>
      <c r="AC88" s="37">
        <v>371.68999999999994</v>
      </c>
      <c r="AD88" s="38">
        <f t="shared" si="5"/>
        <v>1</v>
      </c>
      <c r="AE88" s="169">
        <f t="shared" si="6"/>
        <v>0.51100000000000001</v>
      </c>
    </row>
    <row r="89" spans="1:31" x14ac:dyDescent="0.2">
      <c r="A89" s="45" t="s">
        <v>189</v>
      </c>
      <c r="B89" s="12" t="s">
        <v>190</v>
      </c>
      <c r="C89" s="190" t="s">
        <v>372</v>
      </c>
      <c r="D89" s="43" t="s">
        <v>170</v>
      </c>
      <c r="E89" s="44">
        <v>31</v>
      </c>
      <c r="F89" s="1"/>
      <c r="G89" s="77">
        <v>41.75</v>
      </c>
      <c r="H89" s="93">
        <v>10</v>
      </c>
      <c r="I89" s="69">
        <v>-5.4</v>
      </c>
      <c r="J89" s="36">
        <v>3.5</v>
      </c>
      <c r="K89" s="69">
        <v>1.26</v>
      </c>
      <c r="L89" s="36">
        <v>0</v>
      </c>
      <c r="M89" s="94">
        <v>0</v>
      </c>
      <c r="N89" s="93">
        <v>20</v>
      </c>
      <c r="O89" s="94">
        <v>20.6</v>
      </c>
      <c r="P89" s="93">
        <v>0</v>
      </c>
      <c r="Q89" s="94">
        <v>0</v>
      </c>
      <c r="R89" s="93">
        <v>41.749999999999993</v>
      </c>
      <c r="S89" s="69">
        <v>6.26</v>
      </c>
      <c r="T89" s="36">
        <v>0</v>
      </c>
      <c r="U89" s="69">
        <v>0</v>
      </c>
      <c r="V89" s="36">
        <v>0</v>
      </c>
      <c r="W89" s="94">
        <v>0</v>
      </c>
      <c r="X89" s="93">
        <v>31.74</v>
      </c>
      <c r="Y89" s="69">
        <v>6.67</v>
      </c>
      <c r="Z89" s="36">
        <v>0</v>
      </c>
      <c r="AA89" s="94">
        <v>0</v>
      </c>
      <c r="AB89" s="69">
        <v>29.39</v>
      </c>
      <c r="AC89" s="37">
        <v>71.14</v>
      </c>
      <c r="AD89" s="38">
        <f t="shared" si="5"/>
        <v>1</v>
      </c>
      <c r="AE89" s="169">
        <f t="shared" si="6"/>
        <v>0.58699999999999997</v>
      </c>
    </row>
    <row r="90" spans="1:31" x14ac:dyDescent="0.2">
      <c r="A90" s="41" t="s">
        <v>191</v>
      </c>
      <c r="B90" s="16" t="s">
        <v>192</v>
      </c>
      <c r="C90" s="190" t="s">
        <v>373</v>
      </c>
      <c r="D90" s="43" t="s">
        <v>170</v>
      </c>
      <c r="E90" s="44">
        <v>31</v>
      </c>
      <c r="F90" s="1"/>
      <c r="G90" s="77">
        <v>228.28</v>
      </c>
      <c r="H90" s="93">
        <v>0</v>
      </c>
      <c r="I90" s="69">
        <v>0</v>
      </c>
      <c r="J90" s="36">
        <v>228.28</v>
      </c>
      <c r="K90" s="69">
        <v>82.18</v>
      </c>
      <c r="L90" s="36">
        <v>0</v>
      </c>
      <c r="M90" s="94">
        <v>0</v>
      </c>
      <c r="N90" s="93">
        <v>141</v>
      </c>
      <c r="O90" s="94">
        <v>145.22999999999999</v>
      </c>
      <c r="P90" s="93">
        <v>1.2000000000000002</v>
      </c>
      <c r="Q90" s="94">
        <v>2.99</v>
      </c>
      <c r="R90" s="93">
        <v>0</v>
      </c>
      <c r="S90" s="69">
        <v>0</v>
      </c>
      <c r="T90" s="36">
        <v>228.28</v>
      </c>
      <c r="U90" s="69">
        <v>27.39</v>
      </c>
      <c r="V90" s="36">
        <v>0</v>
      </c>
      <c r="W90" s="94">
        <v>0</v>
      </c>
      <c r="X90" s="93">
        <v>0</v>
      </c>
      <c r="Y90" s="69">
        <v>0</v>
      </c>
      <c r="Z90" s="36">
        <v>249</v>
      </c>
      <c r="AA90" s="94">
        <v>17.43</v>
      </c>
      <c r="AB90" s="69">
        <v>275.22000000000003</v>
      </c>
      <c r="AC90" s="37">
        <v>503.50000000000006</v>
      </c>
      <c r="AD90" s="38">
        <f t="shared" si="5"/>
        <v>1</v>
      </c>
      <c r="AE90" s="169">
        <f t="shared" si="6"/>
        <v>0.45300000000000001</v>
      </c>
    </row>
    <row r="91" spans="1:31" x14ac:dyDescent="0.2">
      <c r="A91" s="57" t="s">
        <v>193</v>
      </c>
      <c r="B91" s="58" t="s">
        <v>194</v>
      </c>
      <c r="C91" s="189" t="s">
        <v>374</v>
      </c>
      <c r="D91" s="50" t="s">
        <v>170</v>
      </c>
      <c r="E91" s="51">
        <v>31</v>
      </c>
      <c r="F91" s="1"/>
      <c r="G91" s="76">
        <v>660.56999999999994</v>
      </c>
      <c r="H91" s="91">
        <v>0</v>
      </c>
      <c r="I91" s="68">
        <v>0</v>
      </c>
      <c r="J91" s="54">
        <v>0</v>
      </c>
      <c r="K91" s="68">
        <v>0</v>
      </c>
      <c r="L91" s="54">
        <v>660.56999999999994</v>
      </c>
      <c r="M91" s="92">
        <v>257.63</v>
      </c>
      <c r="N91" s="91">
        <v>350</v>
      </c>
      <c r="O91" s="92">
        <v>360.5</v>
      </c>
      <c r="P91" s="91">
        <v>2.6199999999999997</v>
      </c>
      <c r="Q91" s="92">
        <v>6.52</v>
      </c>
      <c r="R91" s="91">
        <v>0</v>
      </c>
      <c r="S91" s="68">
        <v>0</v>
      </c>
      <c r="T91" s="54">
        <v>660.56999999999994</v>
      </c>
      <c r="U91" s="68">
        <v>79.27</v>
      </c>
      <c r="V91" s="54">
        <v>0</v>
      </c>
      <c r="W91" s="92">
        <v>0</v>
      </c>
      <c r="X91" s="91">
        <v>0</v>
      </c>
      <c r="Y91" s="68">
        <v>0</v>
      </c>
      <c r="Z91" s="54">
        <v>0</v>
      </c>
      <c r="AA91" s="92">
        <v>0</v>
      </c>
      <c r="AB91" s="68">
        <v>703.91999999999985</v>
      </c>
      <c r="AC91" s="55">
        <v>1364.4899999999998</v>
      </c>
      <c r="AD91" s="56">
        <f t="shared" si="5"/>
        <v>1</v>
      </c>
      <c r="AE91" s="168">
        <f t="shared" si="6"/>
        <v>0.48399999999999999</v>
      </c>
    </row>
    <row r="92" spans="1:31" x14ac:dyDescent="0.2">
      <c r="A92" s="57" t="s">
        <v>195</v>
      </c>
      <c r="B92" s="58" t="s">
        <v>196</v>
      </c>
      <c r="C92" s="189" t="s">
        <v>375</v>
      </c>
      <c r="D92" s="50" t="s">
        <v>68</v>
      </c>
      <c r="E92" s="51">
        <v>32</v>
      </c>
      <c r="F92" s="1"/>
      <c r="G92" s="76">
        <v>1407.14</v>
      </c>
      <c r="H92" s="91">
        <v>128.16</v>
      </c>
      <c r="I92" s="68">
        <v>-69.2</v>
      </c>
      <c r="J92" s="54">
        <v>336.82</v>
      </c>
      <c r="K92" s="68">
        <v>121.25</v>
      </c>
      <c r="L92" s="54">
        <v>438.02</v>
      </c>
      <c r="M92" s="92">
        <v>170.82</v>
      </c>
      <c r="N92" s="91">
        <v>289</v>
      </c>
      <c r="O92" s="92">
        <v>297.67</v>
      </c>
      <c r="P92" s="91">
        <v>10</v>
      </c>
      <c r="Q92" s="92">
        <v>24.9</v>
      </c>
      <c r="R92" s="91">
        <v>0</v>
      </c>
      <c r="S92" s="68">
        <v>0</v>
      </c>
      <c r="T92" s="54">
        <v>1407.1399999999999</v>
      </c>
      <c r="U92" s="68">
        <v>168.86</v>
      </c>
      <c r="V92" s="54">
        <v>0</v>
      </c>
      <c r="W92" s="92">
        <v>0</v>
      </c>
      <c r="X92" s="91">
        <v>142.5</v>
      </c>
      <c r="Y92" s="68">
        <v>29.93</v>
      </c>
      <c r="Z92" s="54">
        <v>473</v>
      </c>
      <c r="AA92" s="92">
        <v>33.11</v>
      </c>
      <c r="AB92" s="68">
        <v>777.34000000000037</v>
      </c>
      <c r="AC92" s="55">
        <v>2184.4800000000005</v>
      </c>
      <c r="AD92" s="56">
        <f t="shared" si="5"/>
        <v>1</v>
      </c>
      <c r="AE92" s="168">
        <f t="shared" si="6"/>
        <v>0.64400000000000002</v>
      </c>
    </row>
    <row r="93" spans="1:31" x14ac:dyDescent="0.2">
      <c r="A93" s="57" t="s">
        <v>197</v>
      </c>
      <c r="B93" s="58" t="s">
        <v>198</v>
      </c>
      <c r="C93" s="189" t="s">
        <v>376</v>
      </c>
      <c r="D93" s="50" t="s">
        <v>38</v>
      </c>
      <c r="E93" s="51">
        <v>33</v>
      </c>
      <c r="F93" s="1"/>
      <c r="G93" s="76">
        <v>709.43000000000006</v>
      </c>
      <c r="H93" s="91">
        <v>62.67</v>
      </c>
      <c r="I93" s="68">
        <v>-33.839999999999996</v>
      </c>
      <c r="J93" s="54">
        <v>157.86000000000001</v>
      </c>
      <c r="K93" s="68">
        <v>56.83</v>
      </c>
      <c r="L93" s="54">
        <v>186.56</v>
      </c>
      <c r="M93" s="92">
        <v>72.759999999999991</v>
      </c>
      <c r="N93" s="91">
        <v>298</v>
      </c>
      <c r="O93" s="92">
        <v>306.94</v>
      </c>
      <c r="P93" s="91">
        <v>0</v>
      </c>
      <c r="Q93" s="92">
        <v>0</v>
      </c>
      <c r="R93" s="91">
        <v>0</v>
      </c>
      <c r="S93" s="68">
        <v>0</v>
      </c>
      <c r="T93" s="54">
        <v>709.43000000000006</v>
      </c>
      <c r="U93" s="68">
        <v>85.13</v>
      </c>
      <c r="V93" s="54">
        <v>0</v>
      </c>
      <c r="W93" s="92">
        <v>0</v>
      </c>
      <c r="X93" s="91">
        <v>115</v>
      </c>
      <c r="Y93" s="68">
        <v>24.15</v>
      </c>
      <c r="Z93" s="54">
        <v>243.5</v>
      </c>
      <c r="AA93" s="92">
        <v>17.05</v>
      </c>
      <c r="AB93" s="68">
        <v>529.02</v>
      </c>
      <c r="AC93" s="55">
        <v>1238.45</v>
      </c>
      <c r="AD93" s="56">
        <f t="shared" si="5"/>
        <v>1</v>
      </c>
      <c r="AE93" s="168">
        <f t="shared" si="6"/>
        <v>0.57299999999999995</v>
      </c>
    </row>
    <row r="94" spans="1:31" x14ac:dyDescent="0.2">
      <c r="A94" s="41" t="s">
        <v>199</v>
      </c>
      <c r="B94" s="16" t="s">
        <v>200</v>
      </c>
      <c r="C94" s="190" t="s">
        <v>377</v>
      </c>
      <c r="D94" s="43" t="s">
        <v>170</v>
      </c>
      <c r="E94" s="44">
        <v>34</v>
      </c>
      <c r="F94" s="1"/>
      <c r="G94" s="77">
        <v>334.42</v>
      </c>
      <c r="H94" s="93">
        <v>0</v>
      </c>
      <c r="I94" s="69">
        <v>0</v>
      </c>
      <c r="J94" s="36">
        <v>0</v>
      </c>
      <c r="K94" s="69">
        <v>0</v>
      </c>
      <c r="L94" s="36">
        <v>334.42</v>
      </c>
      <c r="M94" s="94">
        <v>130.41</v>
      </c>
      <c r="N94" s="93">
        <v>160</v>
      </c>
      <c r="O94" s="94">
        <v>164.8</v>
      </c>
      <c r="P94" s="93">
        <v>0.87000000000000011</v>
      </c>
      <c r="Q94" s="94">
        <v>2.17</v>
      </c>
      <c r="R94" s="93">
        <v>0</v>
      </c>
      <c r="S94" s="69">
        <v>0</v>
      </c>
      <c r="T94" s="36">
        <v>334.42</v>
      </c>
      <c r="U94" s="69">
        <v>40.130000000000003</v>
      </c>
      <c r="V94" s="36">
        <v>0</v>
      </c>
      <c r="W94" s="94">
        <v>0</v>
      </c>
      <c r="X94" s="93">
        <v>0</v>
      </c>
      <c r="Y94" s="69">
        <v>0</v>
      </c>
      <c r="Z94" s="36">
        <v>0</v>
      </c>
      <c r="AA94" s="94">
        <v>0</v>
      </c>
      <c r="AB94" s="69">
        <v>337.51000000000005</v>
      </c>
      <c r="AC94" s="37">
        <v>671.93000000000006</v>
      </c>
      <c r="AD94" s="38">
        <f t="shared" si="5"/>
        <v>1</v>
      </c>
      <c r="AE94" s="169">
        <f t="shared" si="6"/>
        <v>0.498</v>
      </c>
    </row>
    <row r="95" spans="1:31" x14ac:dyDescent="0.2">
      <c r="A95" s="57" t="s">
        <v>201</v>
      </c>
      <c r="B95" s="58" t="s">
        <v>202</v>
      </c>
      <c r="C95" s="189" t="s">
        <v>378</v>
      </c>
      <c r="D95" s="50" t="s">
        <v>170</v>
      </c>
      <c r="E95" s="51">
        <v>34</v>
      </c>
      <c r="F95" s="1"/>
      <c r="G95" s="76">
        <v>748.86999999999989</v>
      </c>
      <c r="H95" s="91">
        <v>77.359999999999985</v>
      </c>
      <c r="I95" s="68">
        <v>-41.77</v>
      </c>
      <c r="J95" s="54">
        <v>248.33999999999997</v>
      </c>
      <c r="K95" s="68">
        <v>89.4</v>
      </c>
      <c r="L95" s="54">
        <v>0</v>
      </c>
      <c r="M95" s="92">
        <v>0</v>
      </c>
      <c r="N95" s="91">
        <v>410</v>
      </c>
      <c r="O95" s="92">
        <v>422.3</v>
      </c>
      <c r="P95" s="91">
        <v>2.13</v>
      </c>
      <c r="Q95" s="92">
        <v>5.3</v>
      </c>
      <c r="R95" s="91">
        <v>0</v>
      </c>
      <c r="S95" s="68">
        <v>0</v>
      </c>
      <c r="T95" s="54">
        <v>748.86999999999989</v>
      </c>
      <c r="U95" s="68">
        <v>89.86</v>
      </c>
      <c r="V95" s="54">
        <v>0</v>
      </c>
      <c r="W95" s="92">
        <v>0</v>
      </c>
      <c r="X95" s="91">
        <v>185.5</v>
      </c>
      <c r="Y95" s="68">
        <v>38.96</v>
      </c>
      <c r="Z95" s="54">
        <v>484.5</v>
      </c>
      <c r="AA95" s="92">
        <v>33.92</v>
      </c>
      <c r="AB95" s="68">
        <v>637.97</v>
      </c>
      <c r="AC95" s="55">
        <v>1386.84</v>
      </c>
      <c r="AD95" s="56">
        <f t="shared" si="5"/>
        <v>1</v>
      </c>
      <c r="AE95" s="168">
        <f t="shared" si="6"/>
        <v>0.54</v>
      </c>
    </row>
    <row r="96" spans="1:31" x14ac:dyDescent="0.2">
      <c r="A96" s="45" t="s">
        <v>203</v>
      </c>
      <c r="B96" s="12" t="s">
        <v>204</v>
      </c>
      <c r="C96" s="190" t="s">
        <v>379</v>
      </c>
      <c r="D96" s="43" t="s">
        <v>170</v>
      </c>
      <c r="E96" s="44">
        <v>35</v>
      </c>
      <c r="F96" s="1"/>
      <c r="G96" s="77">
        <v>162.47999999999996</v>
      </c>
      <c r="H96" s="93">
        <v>16.8</v>
      </c>
      <c r="I96" s="69">
        <v>-9.07</v>
      </c>
      <c r="J96" s="36">
        <v>32</v>
      </c>
      <c r="K96" s="69">
        <v>11.52</v>
      </c>
      <c r="L96" s="36">
        <v>32.08</v>
      </c>
      <c r="M96" s="94">
        <v>12.52</v>
      </c>
      <c r="N96" s="93">
        <v>22</v>
      </c>
      <c r="O96" s="94">
        <v>22.66</v>
      </c>
      <c r="P96" s="93">
        <v>1</v>
      </c>
      <c r="Q96" s="94">
        <v>2.4900000000000002</v>
      </c>
      <c r="R96" s="93">
        <v>162.48000000000002</v>
      </c>
      <c r="S96" s="69">
        <v>24.37</v>
      </c>
      <c r="T96" s="36">
        <v>0</v>
      </c>
      <c r="U96" s="69">
        <v>0</v>
      </c>
      <c r="V96" s="36">
        <v>0</v>
      </c>
      <c r="W96" s="94">
        <v>0</v>
      </c>
      <c r="X96" s="93">
        <v>0</v>
      </c>
      <c r="Y96" s="69">
        <v>0</v>
      </c>
      <c r="Z96" s="36">
        <v>185</v>
      </c>
      <c r="AA96" s="94">
        <v>12.95</v>
      </c>
      <c r="AB96" s="69">
        <v>77.44</v>
      </c>
      <c r="AC96" s="37">
        <v>239.91999999999996</v>
      </c>
      <c r="AD96" s="38">
        <f t="shared" si="5"/>
        <v>1</v>
      </c>
      <c r="AE96" s="169">
        <f t="shared" si="6"/>
        <v>0.67700000000000005</v>
      </c>
    </row>
    <row r="97" spans="1:31" x14ac:dyDescent="0.2">
      <c r="A97" s="45" t="s">
        <v>205</v>
      </c>
      <c r="B97" s="12" t="s">
        <v>206</v>
      </c>
      <c r="C97" s="190" t="s">
        <v>380</v>
      </c>
      <c r="D97" s="43" t="s">
        <v>65</v>
      </c>
      <c r="E97" s="44">
        <v>35</v>
      </c>
      <c r="F97" s="1"/>
      <c r="G97" s="77">
        <v>12.03</v>
      </c>
      <c r="H97" s="93">
        <v>0</v>
      </c>
      <c r="I97" s="69">
        <v>0</v>
      </c>
      <c r="J97" s="36">
        <v>4.5</v>
      </c>
      <c r="K97" s="69">
        <v>1.62</v>
      </c>
      <c r="L97" s="36">
        <v>7.5299999999999994</v>
      </c>
      <c r="M97" s="94">
        <v>2.95</v>
      </c>
      <c r="N97" s="93">
        <v>2</v>
      </c>
      <c r="O97" s="94">
        <v>2.06</v>
      </c>
      <c r="P97" s="93">
        <v>0</v>
      </c>
      <c r="Q97" s="94">
        <v>0</v>
      </c>
      <c r="R97" s="93">
        <v>12.03</v>
      </c>
      <c r="S97" s="69">
        <v>1.8</v>
      </c>
      <c r="T97" s="36">
        <v>0</v>
      </c>
      <c r="U97" s="69">
        <v>0</v>
      </c>
      <c r="V97" s="36">
        <v>0</v>
      </c>
      <c r="W97" s="94">
        <v>0</v>
      </c>
      <c r="X97" s="93">
        <v>0</v>
      </c>
      <c r="Y97" s="69">
        <v>0</v>
      </c>
      <c r="Z97" s="36">
        <v>0</v>
      </c>
      <c r="AA97" s="94">
        <v>0</v>
      </c>
      <c r="AB97" s="69">
        <v>8.4300000000000015</v>
      </c>
      <c r="AC97" s="37">
        <v>20.46</v>
      </c>
      <c r="AD97" s="38">
        <f t="shared" si="5"/>
        <v>1</v>
      </c>
      <c r="AE97" s="169">
        <f t="shared" si="6"/>
        <v>0.58799999999999997</v>
      </c>
    </row>
    <row r="98" spans="1:31" x14ac:dyDescent="0.2">
      <c r="A98" s="45" t="s">
        <v>207</v>
      </c>
      <c r="B98" s="12" t="s">
        <v>208</v>
      </c>
      <c r="C98" s="190" t="s">
        <v>381</v>
      </c>
      <c r="D98" s="43" t="s">
        <v>132</v>
      </c>
      <c r="E98" s="44">
        <v>35</v>
      </c>
      <c r="F98" s="1"/>
      <c r="G98" s="77">
        <v>251.75</v>
      </c>
      <c r="H98" s="93">
        <v>16.649999999999999</v>
      </c>
      <c r="I98" s="69">
        <v>-8.99</v>
      </c>
      <c r="J98" s="36">
        <v>56.97</v>
      </c>
      <c r="K98" s="69">
        <v>20.509999999999998</v>
      </c>
      <c r="L98" s="36">
        <v>87.23</v>
      </c>
      <c r="M98" s="94">
        <v>34.020000000000003</v>
      </c>
      <c r="N98" s="93">
        <v>46</v>
      </c>
      <c r="O98" s="94">
        <v>47.38</v>
      </c>
      <c r="P98" s="93">
        <v>0</v>
      </c>
      <c r="Q98" s="94">
        <v>0</v>
      </c>
      <c r="R98" s="93">
        <v>0</v>
      </c>
      <c r="S98" s="69">
        <v>0</v>
      </c>
      <c r="T98" s="36">
        <v>251.75000000000003</v>
      </c>
      <c r="U98" s="69">
        <v>30.21</v>
      </c>
      <c r="V98" s="36">
        <v>0</v>
      </c>
      <c r="W98" s="94">
        <v>0</v>
      </c>
      <c r="X98" s="93">
        <v>0</v>
      </c>
      <c r="Y98" s="69">
        <v>0</v>
      </c>
      <c r="Z98" s="36">
        <v>109</v>
      </c>
      <c r="AA98" s="94">
        <v>7.63</v>
      </c>
      <c r="AB98" s="69">
        <v>130.76</v>
      </c>
      <c r="AC98" s="37">
        <v>382.51</v>
      </c>
      <c r="AD98" s="38">
        <f t="shared" si="5"/>
        <v>1</v>
      </c>
      <c r="AE98" s="169">
        <f t="shared" si="6"/>
        <v>0.65800000000000003</v>
      </c>
    </row>
    <row r="99" spans="1:31" x14ac:dyDescent="0.2">
      <c r="A99" s="41" t="s">
        <v>209</v>
      </c>
      <c r="B99" s="16" t="s">
        <v>210</v>
      </c>
      <c r="C99" s="190" t="s">
        <v>382</v>
      </c>
      <c r="D99" s="43" t="s">
        <v>65</v>
      </c>
      <c r="E99" s="44">
        <v>35</v>
      </c>
      <c r="F99" s="1"/>
      <c r="G99" s="77">
        <v>282.10000000000002</v>
      </c>
      <c r="H99" s="93">
        <v>0</v>
      </c>
      <c r="I99" s="69">
        <v>0</v>
      </c>
      <c r="J99" s="36">
        <v>98.98</v>
      </c>
      <c r="K99" s="69">
        <v>35.629999999999995</v>
      </c>
      <c r="L99" s="36">
        <v>183.12</v>
      </c>
      <c r="M99" s="94">
        <v>71.42</v>
      </c>
      <c r="N99" s="93">
        <v>80</v>
      </c>
      <c r="O99" s="94">
        <v>82.4</v>
      </c>
      <c r="P99" s="93">
        <v>1.06</v>
      </c>
      <c r="Q99" s="94">
        <v>2.64</v>
      </c>
      <c r="R99" s="93">
        <v>0</v>
      </c>
      <c r="S99" s="69">
        <v>0</v>
      </c>
      <c r="T99" s="36">
        <v>282.10000000000002</v>
      </c>
      <c r="U99" s="69">
        <v>33.85</v>
      </c>
      <c r="V99" s="36">
        <v>0</v>
      </c>
      <c r="W99" s="94">
        <v>0</v>
      </c>
      <c r="X99" s="93">
        <v>0</v>
      </c>
      <c r="Y99" s="69">
        <v>0</v>
      </c>
      <c r="Z99" s="36">
        <v>0</v>
      </c>
      <c r="AA99" s="94">
        <v>0</v>
      </c>
      <c r="AB99" s="69">
        <v>225.94000000000005</v>
      </c>
      <c r="AC99" s="37">
        <v>508.04000000000008</v>
      </c>
      <c r="AD99" s="38">
        <f t="shared" si="5"/>
        <v>1</v>
      </c>
      <c r="AE99" s="169">
        <f t="shared" si="6"/>
        <v>0.55500000000000005</v>
      </c>
    </row>
    <row r="100" spans="1:31" x14ac:dyDescent="0.2">
      <c r="A100" s="57" t="s">
        <v>211</v>
      </c>
      <c r="B100" s="58" t="s">
        <v>212</v>
      </c>
      <c r="C100" s="189" t="s">
        <v>383</v>
      </c>
      <c r="D100" s="50" t="s">
        <v>170</v>
      </c>
      <c r="E100" s="51">
        <v>35</v>
      </c>
      <c r="F100" s="1"/>
      <c r="G100" s="76">
        <v>339.24</v>
      </c>
      <c r="H100" s="91">
        <v>43.580000000000005</v>
      </c>
      <c r="I100" s="68">
        <v>-23.529999999999998</v>
      </c>
      <c r="J100" s="54">
        <v>47.68</v>
      </c>
      <c r="K100" s="68">
        <v>17.16</v>
      </c>
      <c r="L100" s="54">
        <v>0</v>
      </c>
      <c r="M100" s="92">
        <v>0</v>
      </c>
      <c r="N100" s="91">
        <v>99</v>
      </c>
      <c r="O100" s="92">
        <v>101.97</v>
      </c>
      <c r="P100" s="91">
        <v>0.94</v>
      </c>
      <c r="Q100" s="92">
        <v>2.34</v>
      </c>
      <c r="R100" s="91">
        <v>0</v>
      </c>
      <c r="S100" s="68">
        <v>0</v>
      </c>
      <c r="T100" s="54">
        <v>339.24000000000007</v>
      </c>
      <c r="U100" s="68">
        <v>40.71</v>
      </c>
      <c r="V100" s="54">
        <v>0</v>
      </c>
      <c r="W100" s="92">
        <v>0</v>
      </c>
      <c r="X100" s="91">
        <v>93</v>
      </c>
      <c r="Y100" s="68">
        <v>19.53</v>
      </c>
      <c r="Z100" s="54">
        <v>204.5</v>
      </c>
      <c r="AA100" s="92">
        <v>14.32</v>
      </c>
      <c r="AB100" s="68">
        <v>172.5</v>
      </c>
      <c r="AC100" s="55">
        <v>511.74</v>
      </c>
      <c r="AD100" s="56">
        <f t="shared" si="5"/>
        <v>1</v>
      </c>
      <c r="AE100" s="168">
        <f t="shared" si="6"/>
        <v>0.66300000000000003</v>
      </c>
    </row>
    <row r="101" spans="1:31" x14ac:dyDescent="0.2">
      <c r="A101" s="41" t="s">
        <v>213</v>
      </c>
      <c r="B101" s="16" t="s">
        <v>214</v>
      </c>
      <c r="C101" s="190" t="s">
        <v>384</v>
      </c>
      <c r="D101" s="43" t="s">
        <v>38</v>
      </c>
      <c r="E101" s="44">
        <v>36</v>
      </c>
      <c r="F101" s="1"/>
      <c r="G101" s="77">
        <v>283.05</v>
      </c>
      <c r="H101" s="93">
        <v>15.25</v>
      </c>
      <c r="I101" s="69">
        <v>-8.24</v>
      </c>
      <c r="J101" s="36">
        <v>61.44</v>
      </c>
      <c r="K101" s="69">
        <v>22.12</v>
      </c>
      <c r="L101" s="36">
        <v>97.86</v>
      </c>
      <c r="M101" s="94">
        <v>38.17</v>
      </c>
      <c r="N101" s="93">
        <v>38</v>
      </c>
      <c r="O101" s="94">
        <v>39.14</v>
      </c>
      <c r="P101" s="93">
        <v>1</v>
      </c>
      <c r="Q101" s="94">
        <v>2.4900000000000002</v>
      </c>
      <c r="R101" s="93">
        <v>283.05</v>
      </c>
      <c r="S101" s="69">
        <v>42.46</v>
      </c>
      <c r="T101" s="36">
        <v>0</v>
      </c>
      <c r="U101" s="69">
        <v>0</v>
      </c>
      <c r="V101" s="36">
        <v>0</v>
      </c>
      <c r="W101" s="94">
        <v>0</v>
      </c>
      <c r="X101" s="93">
        <v>0</v>
      </c>
      <c r="Y101" s="69">
        <v>0</v>
      </c>
      <c r="Z101" s="36">
        <v>172.5</v>
      </c>
      <c r="AA101" s="94">
        <v>12.08</v>
      </c>
      <c r="AB101" s="69">
        <v>148.21999999999997</v>
      </c>
      <c r="AC101" s="37">
        <v>431.27</v>
      </c>
      <c r="AD101" s="38">
        <f t="shared" si="5"/>
        <v>1</v>
      </c>
      <c r="AE101" s="169">
        <f t="shared" si="6"/>
        <v>0.65600000000000003</v>
      </c>
    </row>
    <row r="102" spans="1:31" x14ac:dyDescent="0.2">
      <c r="A102" s="57" t="s">
        <v>215</v>
      </c>
      <c r="B102" s="58" t="s">
        <v>216</v>
      </c>
      <c r="C102" s="189" t="s">
        <v>385</v>
      </c>
      <c r="D102" s="50" t="s">
        <v>38</v>
      </c>
      <c r="E102" s="51">
        <v>36</v>
      </c>
      <c r="F102" s="1"/>
      <c r="G102" s="76">
        <v>1253.81</v>
      </c>
      <c r="H102" s="91">
        <v>111.28</v>
      </c>
      <c r="I102" s="68">
        <v>-60.089999999999996</v>
      </c>
      <c r="J102" s="54">
        <v>248.39999999999998</v>
      </c>
      <c r="K102" s="68">
        <v>89.43</v>
      </c>
      <c r="L102" s="54">
        <v>371.32</v>
      </c>
      <c r="M102" s="92">
        <v>144.83000000000001</v>
      </c>
      <c r="N102" s="91">
        <v>500</v>
      </c>
      <c r="O102" s="92">
        <v>515</v>
      </c>
      <c r="P102" s="91">
        <v>3</v>
      </c>
      <c r="Q102" s="92">
        <v>7.47</v>
      </c>
      <c r="R102" s="91">
        <v>0</v>
      </c>
      <c r="S102" s="68">
        <v>0</v>
      </c>
      <c r="T102" s="54">
        <v>0</v>
      </c>
      <c r="U102" s="68">
        <v>0</v>
      </c>
      <c r="V102" s="54">
        <v>1253.81</v>
      </c>
      <c r="W102" s="92">
        <v>87.77</v>
      </c>
      <c r="X102" s="91">
        <v>0</v>
      </c>
      <c r="Y102" s="68">
        <v>0</v>
      </c>
      <c r="Z102" s="54">
        <v>0</v>
      </c>
      <c r="AA102" s="92">
        <v>0</v>
      </c>
      <c r="AB102" s="68">
        <v>784.41000000000008</v>
      </c>
      <c r="AC102" s="55">
        <v>2038.22</v>
      </c>
      <c r="AD102" s="56">
        <f t="shared" si="5"/>
        <v>1</v>
      </c>
      <c r="AE102" s="168">
        <f t="shared" si="6"/>
        <v>0.61499999999999999</v>
      </c>
    </row>
    <row r="103" spans="1:31" x14ac:dyDescent="0.2">
      <c r="A103" s="47" t="s">
        <v>217</v>
      </c>
      <c r="B103" s="48" t="s">
        <v>218</v>
      </c>
      <c r="C103" s="189" t="s">
        <v>386</v>
      </c>
      <c r="D103" s="50" t="s">
        <v>38</v>
      </c>
      <c r="E103" s="51">
        <v>40</v>
      </c>
      <c r="F103" s="1"/>
      <c r="G103" s="76">
        <v>1798.11</v>
      </c>
      <c r="H103" s="91">
        <v>96.71</v>
      </c>
      <c r="I103" s="68">
        <v>-52.22</v>
      </c>
      <c r="J103" s="54">
        <v>357.69</v>
      </c>
      <c r="K103" s="68">
        <v>128.77000000000001</v>
      </c>
      <c r="L103" s="54">
        <v>590.8599999999999</v>
      </c>
      <c r="M103" s="92">
        <v>230.43</v>
      </c>
      <c r="N103" s="91">
        <v>848</v>
      </c>
      <c r="O103" s="92">
        <v>873.44</v>
      </c>
      <c r="P103" s="91">
        <v>17</v>
      </c>
      <c r="Q103" s="92">
        <v>42.33</v>
      </c>
      <c r="R103" s="91">
        <v>0</v>
      </c>
      <c r="S103" s="68">
        <v>0</v>
      </c>
      <c r="T103" s="54">
        <v>0</v>
      </c>
      <c r="U103" s="68">
        <v>0</v>
      </c>
      <c r="V103" s="54">
        <v>0</v>
      </c>
      <c r="W103" s="92">
        <v>0</v>
      </c>
      <c r="X103" s="91">
        <v>0</v>
      </c>
      <c r="Y103" s="68">
        <v>0</v>
      </c>
      <c r="Z103" s="54">
        <v>0</v>
      </c>
      <c r="AA103" s="92">
        <v>0</v>
      </c>
      <c r="AB103" s="68">
        <v>1222.7500000000002</v>
      </c>
      <c r="AC103" s="55">
        <v>3020.86</v>
      </c>
      <c r="AD103" s="56">
        <f t="shared" si="5"/>
        <v>0</v>
      </c>
      <c r="AE103" s="168">
        <f t="shared" si="6"/>
        <v>0.59499999999999997</v>
      </c>
    </row>
    <row r="104" spans="1:31" x14ac:dyDescent="0.2">
      <c r="A104" s="57" t="s">
        <v>219</v>
      </c>
      <c r="B104" s="58" t="s">
        <v>220</v>
      </c>
      <c r="C104" s="189" t="s">
        <v>387</v>
      </c>
      <c r="D104" s="50" t="s">
        <v>68</v>
      </c>
      <c r="E104" s="51">
        <v>42</v>
      </c>
      <c r="F104" s="1"/>
      <c r="G104" s="76">
        <v>1792.67</v>
      </c>
      <c r="H104" s="91">
        <v>211.24</v>
      </c>
      <c r="I104" s="68">
        <v>-114.07000000000001</v>
      </c>
      <c r="J104" s="54">
        <v>372.32000000000005</v>
      </c>
      <c r="K104" s="68">
        <v>134.04</v>
      </c>
      <c r="L104" s="54">
        <v>461.74</v>
      </c>
      <c r="M104" s="92">
        <v>180.09</v>
      </c>
      <c r="N104" s="91">
        <v>369</v>
      </c>
      <c r="O104" s="92">
        <v>380.07</v>
      </c>
      <c r="P104" s="91">
        <v>20</v>
      </c>
      <c r="Q104" s="92">
        <v>49.8</v>
      </c>
      <c r="R104" s="91">
        <v>0</v>
      </c>
      <c r="S104" s="68">
        <v>0</v>
      </c>
      <c r="T104" s="54">
        <v>0</v>
      </c>
      <c r="U104" s="68">
        <v>0</v>
      </c>
      <c r="V104" s="54">
        <v>1792.67</v>
      </c>
      <c r="W104" s="92">
        <v>125.49</v>
      </c>
      <c r="X104" s="91">
        <v>0</v>
      </c>
      <c r="Y104" s="68">
        <v>0</v>
      </c>
      <c r="Z104" s="54">
        <v>0</v>
      </c>
      <c r="AA104" s="92">
        <v>0</v>
      </c>
      <c r="AB104" s="68">
        <v>755.42000000000007</v>
      </c>
      <c r="AC104" s="55">
        <v>2548.09</v>
      </c>
      <c r="AD104" s="56">
        <f t="shared" si="5"/>
        <v>1</v>
      </c>
      <c r="AE104" s="168">
        <f t="shared" si="6"/>
        <v>0.70399999999999996</v>
      </c>
    </row>
    <row r="105" spans="1:31" x14ac:dyDescent="0.2">
      <c r="A105" s="45" t="s">
        <v>221</v>
      </c>
      <c r="B105" s="12" t="s">
        <v>222</v>
      </c>
      <c r="C105" s="190" t="s">
        <v>388</v>
      </c>
      <c r="D105" s="43" t="s">
        <v>54</v>
      </c>
      <c r="E105" s="44">
        <v>46</v>
      </c>
      <c r="F105" s="1"/>
      <c r="G105" s="77">
        <v>136.77000000000001</v>
      </c>
      <c r="H105" s="93">
        <v>14</v>
      </c>
      <c r="I105" s="69">
        <v>-7.56</v>
      </c>
      <c r="J105" s="36">
        <v>28.790000000000003</v>
      </c>
      <c r="K105" s="69">
        <v>10.36</v>
      </c>
      <c r="L105" s="36">
        <v>39.730000000000004</v>
      </c>
      <c r="M105" s="94">
        <v>15.5</v>
      </c>
      <c r="N105" s="93">
        <v>37</v>
      </c>
      <c r="O105" s="94">
        <v>38.11</v>
      </c>
      <c r="P105" s="93">
        <v>0</v>
      </c>
      <c r="Q105" s="94">
        <v>0</v>
      </c>
      <c r="R105" s="93">
        <v>0</v>
      </c>
      <c r="S105" s="69">
        <v>0</v>
      </c>
      <c r="T105" s="36">
        <v>136.77000000000001</v>
      </c>
      <c r="U105" s="69">
        <v>16.41</v>
      </c>
      <c r="V105" s="36">
        <v>0</v>
      </c>
      <c r="W105" s="94">
        <v>0</v>
      </c>
      <c r="X105" s="93">
        <v>82.5</v>
      </c>
      <c r="Y105" s="69">
        <v>17.329999999999998</v>
      </c>
      <c r="Z105" s="36">
        <v>0</v>
      </c>
      <c r="AA105" s="94">
        <v>0</v>
      </c>
      <c r="AB105" s="69">
        <v>90.15</v>
      </c>
      <c r="AC105" s="37">
        <v>226.92000000000002</v>
      </c>
      <c r="AD105" s="38">
        <f t="shared" si="5"/>
        <v>1</v>
      </c>
      <c r="AE105" s="169">
        <f t="shared" si="6"/>
        <v>0.60299999999999998</v>
      </c>
    </row>
    <row r="106" spans="1:31" x14ac:dyDescent="0.2">
      <c r="A106" s="45" t="s">
        <v>223</v>
      </c>
      <c r="B106" s="12" t="s">
        <v>224</v>
      </c>
      <c r="C106" s="190" t="s">
        <v>389</v>
      </c>
      <c r="D106" s="43" t="s">
        <v>54</v>
      </c>
      <c r="E106" s="44">
        <v>46</v>
      </c>
      <c r="F106" s="1"/>
      <c r="G106" s="77">
        <v>56</v>
      </c>
      <c r="H106" s="93">
        <v>2</v>
      </c>
      <c r="I106" s="69">
        <v>-1.08</v>
      </c>
      <c r="J106" s="36">
        <v>13.5</v>
      </c>
      <c r="K106" s="69">
        <v>4.8599999999999994</v>
      </c>
      <c r="L106" s="36">
        <v>25</v>
      </c>
      <c r="M106" s="94">
        <v>9.76</v>
      </c>
      <c r="N106" s="93">
        <v>2</v>
      </c>
      <c r="O106" s="94">
        <v>2.06</v>
      </c>
      <c r="P106" s="93">
        <v>0</v>
      </c>
      <c r="Q106" s="94">
        <v>0</v>
      </c>
      <c r="R106" s="93">
        <v>56</v>
      </c>
      <c r="S106" s="69">
        <v>8.4</v>
      </c>
      <c r="T106" s="36">
        <v>0</v>
      </c>
      <c r="U106" s="69">
        <v>0</v>
      </c>
      <c r="V106" s="36">
        <v>0</v>
      </c>
      <c r="W106" s="94">
        <v>0</v>
      </c>
      <c r="X106" s="93">
        <v>0</v>
      </c>
      <c r="Y106" s="69">
        <v>0</v>
      </c>
      <c r="Z106" s="36">
        <v>0</v>
      </c>
      <c r="AA106" s="94">
        <v>0</v>
      </c>
      <c r="AB106" s="69">
        <v>24</v>
      </c>
      <c r="AC106" s="37">
        <v>80</v>
      </c>
      <c r="AD106" s="38">
        <f t="shared" si="5"/>
        <v>1</v>
      </c>
      <c r="AE106" s="169">
        <f t="shared" si="6"/>
        <v>0.7</v>
      </c>
    </row>
    <row r="107" spans="1:31" x14ac:dyDescent="0.2">
      <c r="A107" s="45" t="s">
        <v>225</v>
      </c>
      <c r="B107" s="12" t="s">
        <v>54</v>
      </c>
      <c r="C107" s="190" t="s">
        <v>390</v>
      </c>
      <c r="D107" s="43" t="s">
        <v>54</v>
      </c>
      <c r="E107" s="44">
        <v>46</v>
      </c>
      <c r="F107" s="1"/>
      <c r="G107" s="77">
        <v>22</v>
      </c>
      <c r="H107" s="93">
        <v>3.5</v>
      </c>
      <c r="I107" s="69">
        <v>-1.89</v>
      </c>
      <c r="J107" s="36">
        <v>0</v>
      </c>
      <c r="K107" s="69">
        <v>0</v>
      </c>
      <c r="L107" s="36">
        <v>0</v>
      </c>
      <c r="M107" s="94">
        <v>0</v>
      </c>
      <c r="N107" s="93">
        <v>1</v>
      </c>
      <c r="O107" s="94">
        <v>1.03</v>
      </c>
      <c r="P107" s="93">
        <v>0</v>
      </c>
      <c r="Q107" s="94">
        <v>0</v>
      </c>
      <c r="R107" s="93">
        <v>22</v>
      </c>
      <c r="S107" s="69">
        <v>3.3</v>
      </c>
      <c r="T107" s="36">
        <v>0</v>
      </c>
      <c r="U107" s="69">
        <v>0</v>
      </c>
      <c r="V107" s="36">
        <v>0</v>
      </c>
      <c r="W107" s="94">
        <v>0</v>
      </c>
      <c r="X107" s="93">
        <v>17.5</v>
      </c>
      <c r="Y107" s="69">
        <v>3.68</v>
      </c>
      <c r="Z107" s="36">
        <v>0</v>
      </c>
      <c r="AA107" s="94">
        <v>0</v>
      </c>
      <c r="AB107" s="69">
        <v>6.120000000000001</v>
      </c>
      <c r="AC107" s="37">
        <v>28.12</v>
      </c>
      <c r="AD107" s="38">
        <f t="shared" si="5"/>
        <v>1</v>
      </c>
      <c r="AE107" s="169">
        <f t="shared" si="6"/>
        <v>0.78200000000000003</v>
      </c>
    </row>
    <row r="108" spans="1:31" x14ac:dyDescent="0.2">
      <c r="A108" s="41" t="s">
        <v>226</v>
      </c>
      <c r="B108" s="16" t="s">
        <v>429</v>
      </c>
      <c r="C108" s="190" t="s">
        <v>391</v>
      </c>
      <c r="D108" s="43" t="s">
        <v>54</v>
      </c>
      <c r="E108" s="44">
        <v>46</v>
      </c>
      <c r="F108" s="1"/>
      <c r="G108" s="77">
        <v>249.71000000000004</v>
      </c>
      <c r="H108" s="93">
        <v>46.43</v>
      </c>
      <c r="I108" s="69">
        <v>-25.07</v>
      </c>
      <c r="J108" s="36">
        <v>33.200000000000003</v>
      </c>
      <c r="K108" s="69">
        <v>11.95</v>
      </c>
      <c r="L108" s="36">
        <v>0</v>
      </c>
      <c r="M108" s="94">
        <v>0</v>
      </c>
      <c r="N108" s="93">
        <v>66</v>
      </c>
      <c r="O108" s="94">
        <v>67.98</v>
      </c>
      <c r="P108" s="93">
        <v>0.54</v>
      </c>
      <c r="Q108" s="94">
        <v>1.34</v>
      </c>
      <c r="R108" s="93">
        <v>249.71000000000004</v>
      </c>
      <c r="S108" s="69">
        <v>37.46</v>
      </c>
      <c r="T108" s="36">
        <v>0</v>
      </c>
      <c r="U108" s="69">
        <v>0</v>
      </c>
      <c r="V108" s="36">
        <v>0</v>
      </c>
      <c r="W108" s="94">
        <v>0</v>
      </c>
      <c r="X108" s="93">
        <v>171</v>
      </c>
      <c r="Y108" s="69">
        <v>35.909999999999997</v>
      </c>
      <c r="Z108" s="36">
        <v>0</v>
      </c>
      <c r="AA108" s="94">
        <v>0</v>
      </c>
      <c r="AB108" s="69">
        <v>129.57</v>
      </c>
      <c r="AC108" s="37">
        <v>379.28000000000003</v>
      </c>
      <c r="AD108" s="38">
        <f t="shared" si="5"/>
        <v>1</v>
      </c>
      <c r="AE108" s="169">
        <f t="shared" si="6"/>
        <v>0.65800000000000003</v>
      </c>
    </row>
    <row r="109" spans="1:31" x14ac:dyDescent="0.2">
      <c r="A109" s="41" t="s">
        <v>227</v>
      </c>
      <c r="B109" s="16" t="s">
        <v>430</v>
      </c>
      <c r="C109" s="190" t="s">
        <v>392</v>
      </c>
      <c r="D109" s="43" t="s">
        <v>54</v>
      </c>
      <c r="E109" s="44">
        <v>46</v>
      </c>
      <c r="F109" s="1"/>
      <c r="G109" s="77">
        <v>219.51</v>
      </c>
      <c r="H109" s="93">
        <v>0</v>
      </c>
      <c r="I109" s="69">
        <v>0</v>
      </c>
      <c r="J109" s="36">
        <v>72.95</v>
      </c>
      <c r="K109" s="69">
        <v>26.259999999999998</v>
      </c>
      <c r="L109" s="36">
        <v>146.56</v>
      </c>
      <c r="M109" s="94">
        <v>57.149999999999991</v>
      </c>
      <c r="N109" s="93">
        <v>33</v>
      </c>
      <c r="O109" s="94">
        <v>33.99</v>
      </c>
      <c r="P109" s="93">
        <v>0.46</v>
      </c>
      <c r="Q109" s="94">
        <v>1.1499999999999999</v>
      </c>
      <c r="R109" s="93">
        <v>219.51000000000002</v>
      </c>
      <c r="S109" s="69">
        <v>32.93</v>
      </c>
      <c r="T109" s="36">
        <v>0</v>
      </c>
      <c r="U109" s="69">
        <v>0</v>
      </c>
      <c r="V109" s="36">
        <v>0</v>
      </c>
      <c r="W109" s="94">
        <v>0</v>
      </c>
      <c r="X109" s="93">
        <v>0</v>
      </c>
      <c r="Y109" s="69">
        <v>0</v>
      </c>
      <c r="Z109" s="36">
        <v>0</v>
      </c>
      <c r="AA109" s="94">
        <v>0</v>
      </c>
      <c r="AB109" s="69">
        <v>151.47999999999996</v>
      </c>
      <c r="AC109" s="37">
        <v>370.98999999999995</v>
      </c>
      <c r="AD109" s="38">
        <f t="shared" si="5"/>
        <v>1</v>
      </c>
      <c r="AE109" s="169">
        <f t="shared" si="6"/>
        <v>0.59199999999999997</v>
      </c>
    </row>
    <row r="110" spans="1:31" x14ac:dyDescent="0.2">
      <c r="A110" s="57" t="s">
        <v>228</v>
      </c>
      <c r="B110" s="58" t="s">
        <v>229</v>
      </c>
      <c r="C110" s="189" t="s">
        <v>393</v>
      </c>
      <c r="D110" s="50" t="s">
        <v>54</v>
      </c>
      <c r="E110" s="51">
        <v>46</v>
      </c>
      <c r="F110" s="1"/>
      <c r="G110" s="76">
        <v>264.96000000000004</v>
      </c>
      <c r="H110" s="91">
        <v>25.53</v>
      </c>
      <c r="I110" s="68">
        <v>-13.79</v>
      </c>
      <c r="J110" s="54">
        <v>48</v>
      </c>
      <c r="K110" s="68">
        <v>17.28</v>
      </c>
      <c r="L110" s="54">
        <v>98.25</v>
      </c>
      <c r="M110" s="92">
        <v>38.33</v>
      </c>
      <c r="N110" s="91">
        <v>47</v>
      </c>
      <c r="O110" s="92">
        <v>48.41</v>
      </c>
      <c r="P110" s="91">
        <v>1</v>
      </c>
      <c r="Q110" s="92">
        <v>2.4900000000000002</v>
      </c>
      <c r="R110" s="91">
        <v>0</v>
      </c>
      <c r="S110" s="68">
        <v>0</v>
      </c>
      <c r="T110" s="54">
        <v>264.96000000000004</v>
      </c>
      <c r="U110" s="68">
        <v>31.8</v>
      </c>
      <c r="V110" s="54">
        <v>0</v>
      </c>
      <c r="W110" s="92">
        <v>0</v>
      </c>
      <c r="X110" s="91">
        <v>109.5</v>
      </c>
      <c r="Y110" s="68">
        <v>23</v>
      </c>
      <c r="Z110" s="54">
        <v>0</v>
      </c>
      <c r="AA110" s="92">
        <v>0</v>
      </c>
      <c r="AB110" s="68">
        <v>147.52000000000004</v>
      </c>
      <c r="AC110" s="55">
        <v>412.48000000000008</v>
      </c>
      <c r="AD110" s="56">
        <f t="shared" si="5"/>
        <v>1</v>
      </c>
      <c r="AE110" s="168">
        <f t="shared" si="6"/>
        <v>0.64200000000000002</v>
      </c>
    </row>
    <row r="111" spans="1:31" x14ac:dyDescent="0.2">
      <c r="A111" s="45" t="s">
        <v>230</v>
      </c>
      <c r="B111" s="12" t="s">
        <v>231</v>
      </c>
      <c r="C111" s="190" t="s">
        <v>394</v>
      </c>
      <c r="D111" s="43" t="s">
        <v>54</v>
      </c>
      <c r="E111" s="44">
        <v>47</v>
      </c>
      <c r="F111" s="1"/>
      <c r="G111" s="77">
        <v>463.53</v>
      </c>
      <c r="H111" s="93">
        <v>55.3</v>
      </c>
      <c r="I111" s="69">
        <v>-29.86</v>
      </c>
      <c r="J111" s="36">
        <v>134.57999999999998</v>
      </c>
      <c r="K111" s="69">
        <v>48.45</v>
      </c>
      <c r="L111" s="36">
        <v>0</v>
      </c>
      <c r="M111" s="94">
        <v>0</v>
      </c>
      <c r="N111" s="93">
        <v>253</v>
      </c>
      <c r="O111" s="94">
        <v>260.58999999999997</v>
      </c>
      <c r="P111" s="93">
        <v>4.28</v>
      </c>
      <c r="Q111" s="94">
        <v>10.66</v>
      </c>
      <c r="R111" s="93">
        <v>0</v>
      </c>
      <c r="S111" s="69">
        <v>0</v>
      </c>
      <c r="T111" s="36">
        <v>0</v>
      </c>
      <c r="U111" s="69">
        <v>0</v>
      </c>
      <c r="V111" s="36">
        <v>0</v>
      </c>
      <c r="W111" s="94">
        <v>0</v>
      </c>
      <c r="X111" s="93">
        <v>0</v>
      </c>
      <c r="Y111" s="69">
        <v>0</v>
      </c>
      <c r="Z111" s="36">
        <v>0</v>
      </c>
      <c r="AA111" s="94">
        <v>0</v>
      </c>
      <c r="AB111" s="69">
        <v>289.84000000000003</v>
      </c>
      <c r="AC111" s="37">
        <v>753.37</v>
      </c>
      <c r="AD111" s="38">
        <f t="shared" si="5"/>
        <v>0</v>
      </c>
      <c r="AE111" s="169">
        <f t="shared" si="6"/>
        <v>0.61499999999999999</v>
      </c>
    </row>
    <row r="112" spans="1:31" x14ac:dyDescent="0.2">
      <c r="A112" s="45" t="s">
        <v>232</v>
      </c>
      <c r="B112" s="12" t="s">
        <v>233</v>
      </c>
      <c r="C112" s="190" t="s">
        <v>395</v>
      </c>
      <c r="D112" s="43" t="s">
        <v>54</v>
      </c>
      <c r="E112" s="44">
        <v>47</v>
      </c>
      <c r="F112" s="1"/>
      <c r="G112" s="77">
        <v>230.88</v>
      </c>
      <c r="H112" s="93">
        <v>24.5</v>
      </c>
      <c r="I112" s="69">
        <v>-13.23</v>
      </c>
      <c r="J112" s="36">
        <v>83</v>
      </c>
      <c r="K112" s="69">
        <v>29.880000000000003</v>
      </c>
      <c r="L112" s="36">
        <v>0</v>
      </c>
      <c r="M112" s="94">
        <v>0</v>
      </c>
      <c r="N112" s="93">
        <v>82</v>
      </c>
      <c r="O112" s="94">
        <v>84.46</v>
      </c>
      <c r="P112" s="93">
        <v>0</v>
      </c>
      <c r="Q112" s="94">
        <v>0</v>
      </c>
      <c r="R112" s="93">
        <v>0</v>
      </c>
      <c r="S112" s="69">
        <v>0</v>
      </c>
      <c r="T112" s="36">
        <v>0</v>
      </c>
      <c r="U112" s="69">
        <v>0</v>
      </c>
      <c r="V112" s="36">
        <v>230.88</v>
      </c>
      <c r="W112" s="94">
        <v>16.16</v>
      </c>
      <c r="X112" s="93">
        <v>0</v>
      </c>
      <c r="Y112" s="69">
        <v>0</v>
      </c>
      <c r="Z112" s="36">
        <v>0</v>
      </c>
      <c r="AA112" s="94">
        <v>0</v>
      </c>
      <c r="AB112" s="69">
        <v>117.27000000000004</v>
      </c>
      <c r="AC112" s="37">
        <v>348.15000000000003</v>
      </c>
      <c r="AD112" s="38">
        <f t="shared" si="5"/>
        <v>1</v>
      </c>
      <c r="AE112" s="169">
        <f t="shared" si="6"/>
        <v>0.66300000000000003</v>
      </c>
    </row>
    <row r="113" spans="1:31" x14ac:dyDescent="0.2">
      <c r="A113" s="41" t="s">
        <v>234</v>
      </c>
      <c r="B113" s="16" t="s">
        <v>235</v>
      </c>
      <c r="C113" s="190" t="s">
        <v>396</v>
      </c>
      <c r="D113" s="43" t="s">
        <v>54</v>
      </c>
      <c r="E113" s="44">
        <v>47</v>
      </c>
      <c r="F113" s="1"/>
      <c r="G113" s="77">
        <v>331.76</v>
      </c>
      <c r="H113" s="93">
        <v>0</v>
      </c>
      <c r="I113" s="69">
        <v>0</v>
      </c>
      <c r="J113" s="36">
        <v>0</v>
      </c>
      <c r="K113" s="69">
        <v>0</v>
      </c>
      <c r="L113" s="36">
        <v>331.76</v>
      </c>
      <c r="M113" s="94">
        <v>129.38</v>
      </c>
      <c r="N113" s="93">
        <v>156</v>
      </c>
      <c r="O113" s="94">
        <v>160.68</v>
      </c>
      <c r="P113" s="93">
        <v>1.72</v>
      </c>
      <c r="Q113" s="94">
        <v>4.28</v>
      </c>
      <c r="R113" s="93">
        <v>0</v>
      </c>
      <c r="S113" s="69">
        <v>0</v>
      </c>
      <c r="T113" s="36">
        <v>0</v>
      </c>
      <c r="U113" s="69">
        <v>0</v>
      </c>
      <c r="V113" s="36">
        <v>331.76</v>
      </c>
      <c r="W113" s="94">
        <v>23.22</v>
      </c>
      <c r="X113" s="93">
        <v>0</v>
      </c>
      <c r="Y113" s="69">
        <v>0</v>
      </c>
      <c r="Z113" s="36">
        <v>0</v>
      </c>
      <c r="AA113" s="94">
        <v>0</v>
      </c>
      <c r="AB113" s="69">
        <v>317.55999999999995</v>
      </c>
      <c r="AC113" s="37">
        <v>649.31999999999994</v>
      </c>
      <c r="AD113" s="38">
        <f t="shared" ref="AD113:AD144" si="7">IF(S113&gt;0,1,0)+IF(U113&gt;0,1,0)+IF(W113&gt;0,1,0)</f>
        <v>1</v>
      </c>
      <c r="AE113" s="169">
        <f t="shared" si="6"/>
        <v>0.51100000000000001</v>
      </c>
    </row>
    <row r="114" spans="1:31" x14ac:dyDescent="0.2">
      <c r="A114" s="57" t="s">
        <v>236</v>
      </c>
      <c r="B114" s="58" t="s">
        <v>237</v>
      </c>
      <c r="C114" s="189" t="s">
        <v>397</v>
      </c>
      <c r="D114" s="50" t="s">
        <v>54</v>
      </c>
      <c r="E114" s="51">
        <v>47</v>
      </c>
      <c r="F114" s="1"/>
      <c r="G114" s="76">
        <v>66.949999999999989</v>
      </c>
      <c r="H114" s="91">
        <v>5.55</v>
      </c>
      <c r="I114" s="68">
        <v>-3</v>
      </c>
      <c r="J114" s="54">
        <v>23.4</v>
      </c>
      <c r="K114" s="68">
        <v>8.42</v>
      </c>
      <c r="L114" s="54">
        <v>0</v>
      </c>
      <c r="M114" s="92">
        <v>0</v>
      </c>
      <c r="N114" s="91">
        <v>27</v>
      </c>
      <c r="O114" s="92">
        <v>27.81</v>
      </c>
      <c r="P114" s="91">
        <v>0</v>
      </c>
      <c r="Q114" s="92">
        <v>0</v>
      </c>
      <c r="R114" s="91">
        <v>66.949999999999989</v>
      </c>
      <c r="S114" s="68">
        <v>10.039999999999999</v>
      </c>
      <c r="T114" s="54">
        <v>0</v>
      </c>
      <c r="U114" s="68">
        <v>0</v>
      </c>
      <c r="V114" s="54">
        <v>0</v>
      </c>
      <c r="W114" s="92">
        <v>0</v>
      </c>
      <c r="X114" s="91">
        <v>42.5</v>
      </c>
      <c r="Y114" s="68">
        <v>8.93</v>
      </c>
      <c r="Z114" s="54">
        <v>160.5</v>
      </c>
      <c r="AA114" s="92">
        <v>11.24</v>
      </c>
      <c r="AB114" s="68">
        <v>63.44</v>
      </c>
      <c r="AC114" s="55">
        <v>130.38999999999999</v>
      </c>
      <c r="AD114" s="56">
        <f t="shared" si="7"/>
        <v>1</v>
      </c>
      <c r="AE114" s="168">
        <f t="shared" si="6"/>
        <v>0.51300000000000001</v>
      </c>
    </row>
    <row r="115" spans="1:31" x14ac:dyDescent="0.2">
      <c r="A115" s="45" t="s">
        <v>238</v>
      </c>
      <c r="B115" s="12" t="s">
        <v>239</v>
      </c>
      <c r="C115" s="190" t="s">
        <v>398</v>
      </c>
      <c r="D115" s="43" t="s">
        <v>54</v>
      </c>
      <c r="E115" s="44">
        <v>48</v>
      </c>
      <c r="F115" s="1"/>
      <c r="G115" s="77">
        <v>323.88</v>
      </c>
      <c r="H115" s="93">
        <v>23.8</v>
      </c>
      <c r="I115" s="69">
        <v>-12.85</v>
      </c>
      <c r="J115" s="36">
        <v>64.5</v>
      </c>
      <c r="K115" s="69">
        <v>23.22</v>
      </c>
      <c r="L115" s="36">
        <v>100.33999999999999</v>
      </c>
      <c r="M115" s="94">
        <v>39.14</v>
      </c>
      <c r="N115" s="93">
        <v>85</v>
      </c>
      <c r="O115" s="94">
        <v>87.55</v>
      </c>
      <c r="P115" s="93">
        <v>0</v>
      </c>
      <c r="Q115" s="94">
        <v>0</v>
      </c>
      <c r="R115" s="93">
        <v>0</v>
      </c>
      <c r="S115" s="69">
        <v>0</v>
      </c>
      <c r="T115" s="36">
        <v>0</v>
      </c>
      <c r="U115" s="69">
        <v>0</v>
      </c>
      <c r="V115" s="36">
        <v>0</v>
      </c>
      <c r="W115" s="94">
        <v>0</v>
      </c>
      <c r="X115" s="93">
        <v>0</v>
      </c>
      <c r="Y115" s="69">
        <v>0</v>
      </c>
      <c r="Z115" s="36">
        <v>0</v>
      </c>
      <c r="AA115" s="94">
        <v>0</v>
      </c>
      <c r="AB115" s="69">
        <v>137.06</v>
      </c>
      <c r="AC115" s="37">
        <v>460.94</v>
      </c>
      <c r="AD115" s="38">
        <f t="shared" si="7"/>
        <v>0</v>
      </c>
      <c r="AE115" s="169">
        <f t="shared" si="6"/>
        <v>0.70299999999999996</v>
      </c>
    </row>
    <row r="116" spans="1:31" x14ac:dyDescent="0.2">
      <c r="A116" s="57" t="s">
        <v>240</v>
      </c>
      <c r="B116" s="58" t="s">
        <v>241</v>
      </c>
      <c r="C116" s="189" t="s">
        <v>399</v>
      </c>
      <c r="D116" s="50" t="s">
        <v>54</v>
      </c>
      <c r="E116" s="51">
        <v>48</v>
      </c>
      <c r="F116" s="1"/>
      <c r="G116" s="76">
        <v>2168.2199999999998</v>
      </c>
      <c r="H116" s="91">
        <v>216.81</v>
      </c>
      <c r="I116" s="68">
        <v>-117.08</v>
      </c>
      <c r="J116" s="54">
        <v>439.57000000000005</v>
      </c>
      <c r="K116" s="68">
        <v>158.24</v>
      </c>
      <c r="L116" s="54">
        <v>600.27</v>
      </c>
      <c r="M116" s="92">
        <v>234.11</v>
      </c>
      <c r="N116" s="91">
        <v>870</v>
      </c>
      <c r="O116" s="92">
        <v>896.1</v>
      </c>
      <c r="P116" s="91">
        <v>48</v>
      </c>
      <c r="Q116" s="92">
        <v>119.52</v>
      </c>
      <c r="R116" s="91">
        <v>0</v>
      </c>
      <c r="S116" s="68">
        <v>0</v>
      </c>
      <c r="T116" s="54">
        <v>0</v>
      </c>
      <c r="U116" s="68">
        <v>0</v>
      </c>
      <c r="V116" s="54">
        <v>0</v>
      </c>
      <c r="W116" s="92">
        <v>0</v>
      </c>
      <c r="X116" s="91">
        <v>0</v>
      </c>
      <c r="Y116" s="68">
        <v>0</v>
      </c>
      <c r="Z116" s="54">
        <v>0</v>
      </c>
      <c r="AA116" s="92">
        <v>0</v>
      </c>
      <c r="AB116" s="68">
        <v>1290.8899999999999</v>
      </c>
      <c r="AC116" s="55">
        <v>3459.1099999999997</v>
      </c>
      <c r="AD116" s="56">
        <f t="shared" si="7"/>
        <v>0</v>
      </c>
      <c r="AE116" s="168">
        <f t="shared" si="6"/>
        <v>0.627</v>
      </c>
    </row>
    <row r="117" spans="1:31" x14ac:dyDescent="0.2">
      <c r="A117" s="45" t="s">
        <v>242</v>
      </c>
      <c r="B117" s="12" t="s">
        <v>243</v>
      </c>
      <c r="C117" s="190" t="s">
        <v>400</v>
      </c>
      <c r="D117" s="43" t="s">
        <v>54</v>
      </c>
      <c r="E117" s="44">
        <v>49</v>
      </c>
      <c r="F117" s="1"/>
      <c r="G117" s="77">
        <v>99.36</v>
      </c>
      <c r="H117" s="93">
        <v>4</v>
      </c>
      <c r="I117" s="69">
        <v>-2.16</v>
      </c>
      <c r="J117" s="36">
        <v>19.25</v>
      </c>
      <c r="K117" s="69">
        <v>6.93</v>
      </c>
      <c r="L117" s="36">
        <v>33.549999999999997</v>
      </c>
      <c r="M117" s="94">
        <v>13.09</v>
      </c>
      <c r="N117" s="93">
        <v>37</v>
      </c>
      <c r="O117" s="94">
        <v>38.11</v>
      </c>
      <c r="P117" s="93">
        <v>0</v>
      </c>
      <c r="Q117" s="94">
        <v>0</v>
      </c>
      <c r="R117" s="93">
        <v>99.36</v>
      </c>
      <c r="S117" s="69">
        <v>14.9</v>
      </c>
      <c r="T117" s="36">
        <v>0</v>
      </c>
      <c r="U117" s="69">
        <v>0</v>
      </c>
      <c r="V117" s="36">
        <v>0</v>
      </c>
      <c r="W117" s="94">
        <v>0</v>
      </c>
      <c r="X117" s="93">
        <v>63</v>
      </c>
      <c r="Y117" s="69">
        <v>13.23</v>
      </c>
      <c r="Z117" s="36">
        <v>0</v>
      </c>
      <c r="AA117" s="94">
        <v>0</v>
      </c>
      <c r="AB117" s="69">
        <v>84.09999999999998</v>
      </c>
      <c r="AC117" s="37">
        <v>183.45999999999998</v>
      </c>
      <c r="AD117" s="38">
        <f t="shared" si="7"/>
        <v>1</v>
      </c>
      <c r="AE117" s="169">
        <f t="shared" si="6"/>
        <v>0.54200000000000004</v>
      </c>
    </row>
    <row r="118" spans="1:31" x14ac:dyDescent="0.2">
      <c r="A118" s="45" t="s">
        <v>244</v>
      </c>
      <c r="B118" s="12" t="s">
        <v>245</v>
      </c>
      <c r="C118" s="190" t="s">
        <v>401</v>
      </c>
      <c r="D118" s="43" t="s">
        <v>43</v>
      </c>
      <c r="E118" s="44">
        <v>49</v>
      </c>
      <c r="F118" s="1"/>
      <c r="G118" s="77">
        <v>68.139999999999986</v>
      </c>
      <c r="H118" s="93">
        <v>6.05</v>
      </c>
      <c r="I118" s="69">
        <v>-3.27</v>
      </c>
      <c r="J118" s="36">
        <v>16.079999999999998</v>
      </c>
      <c r="K118" s="69">
        <v>5.7899999999999991</v>
      </c>
      <c r="L118" s="36">
        <v>16</v>
      </c>
      <c r="M118" s="94">
        <v>6.25</v>
      </c>
      <c r="N118" s="93">
        <v>20</v>
      </c>
      <c r="O118" s="94">
        <v>20.6</v>
      </c>
      <c r="P118" s="93">
        <v>0</v>
      </c>
      <c r="Q118" s="94">
        <v>0</v>
      </c>
      <c r="R118" s="93">
        <v>68.14</v>
      </c>
      <c r="S118" s="69">
        <v>10.220000000000001</v>
      </c>
      <c r="T118" s="36">
        <v>0</v>
      </c>
      <c r="U118" s="69">
        <v>0</v>
      </c>
      <c r="V118" s="36">
        <v>0</v>
      </c>
      <c r="W118" s="94">
        <v>0</v>
      </c>
      <c r="X118" s="93">
        <v>38</v>
      </c>
      <c r="Y118" s="69">
        <v>7.98</v>
      </c>
      <c r="Z118" s="36">
        <v>0</v>
      </c>
      <c r="AA118" s="94">
        <v>0</v>
      </c>
      <c r="AB118" s="69">
        <v>47.570000000000007</v>
      </c>
      <c r="AC118" s="37">
        <v>115.71</v>
      </c>
      <c r="AD118" s="38">
        <f t="shared" si="7"/>
        <v>1</v>
      </c>
      <c r="AE118" s="169">
        <f t="shared" si="6"/>
        <v>0.58899999999999997</v>
      </c>
    </row>
    <row r="119" spans="1:31" x14ac:dyDescent="0.2">
      <c r="A119" s="45" t="s">
        <v>246</v>
      </c>
      <c r="B119" s="12" t="s">
        <v>247</v>
      </c>
      <c r="C119" s="190" t="s">
        <v>402</v>
      </c>
      <c r="D119" s="43" t="s">
        <v>43</v>
      </c>
      <c r="E119" s="44">
        <v>49</v>
      </c>
      <c r="F119" s="1"/>
      <c r="G119" s="77">
        <v>18.5</v>
      </c>
      <c r="H119" s="93">
        <v>1</v>
      </c>
      <c r="I119" s="69">
        <v>-0.54</v>
      </c>
      <c r="J119" s="36">
        <v>7.5</v>
      </c>
      <c r="K119" s="69">
        <v>2.7</v>
      </c>
      <c r="L119" s="36">
        <v>2.5</v>
      </c>
      <c r="M119" s="94">
        <v>0.98</v>
      </c>
      <c r="N119" s="93">
        <v>10</v>
      </c>
      <c r="O119" s="94">
        <v>10.3</v>
      </c>
      <c r="P119" s="93">
        <v>0</v>
      </c>
      <c r="Q119" s="94">
        <v>0</v>
      </c>
      <c r="R119" s="93">
        <v>18.5</v>
      </c>
      <c r="S119" s="69">
        <v>2.78</v>
      </c>
      <c r="T119" s="36">
        <v>0</v>
      </c>
      <c r="U119" s="69">
        <v>0</v>
      </c>
      <c r="V119" s="36">
        <v>0</v>
      </c>
      <c r="W119" s="94">
        <v>0</v>
      </c>
      <c r="X119" s="93">
        <v>0</v>
      </c>
      <c r="Y119" s="69">
        <v>0</v>
      </c>
      <c r="Z119" s="36">
        <v>0</v>
      </c>
      <c r="AA119" s="94">
        <v>0</v>
      </c>
      <c r="AB119" s="69">
        <v>16.22</v>
      </c>
      <c r="AC119" s="37">
        <v>34.72</v>
      </c>
      <c r="AD119" s="38">
        <f t="shared" si="7"/>
        <v>1</v>
      </c>
      <c r="AE119" s="169">
        <f t="shared" si="6"/>
        <v>0.53300000000000003</v>
      </c>
    </row>
    <row r="120" spans="1:31" x14ac:dyDescent="0.2">
      <c r="A120" s="45" t="s">
        <v>248</v>
      </c>
      <c r="B120" s="12" t="s">
        <v>249</v>
      </c>
      <c r="C120" s="190" t="s">
        <v>403</v>
      </c>
      <c r="D120" s="43" t="s">
        <v>43</v>
      </c>
      <c r="E120" s="44">
        <v>49</v>
      </c>
      <c r="F120" s="1"/>
      <c r="G120" s="77">
        <v>108.41</v>
      </c>
      <c r="H120" s="93">
        <v>7.43</v>
      </c>
      <c r="I120" s="69">
        <v>-4.01</v>
      </c>
      <c r="J120" s="36">
        <v>20.5</v>
      </c>
      <c r="K120" s="69">
        <v>7.38</v>
      </c>
      <c r="L120" s="36">
        <v>36.5</v>
      </c>
      <c r="M120" s="94">
        <v>14.239999999999998</v>
      </c>
      <c r="N120" s="93">
        <v>21</v>
      </c>
      <c r="O120" s="94">
        <v>21.63</v>
      </c>
      <c r="P120" s="93">
        <v>0</v>
      </c>
      <c r="Q120" s="94">
        <v>0</v>
      </c>
      <c r="R120" s="93">
        <v>108.41</v>
      </c>
      <c r="S120" s="69">
        <v>16.260000000000002</v>
      </c>
      <c r="T120" s="36">
        <v>0</v>
      </c>
      <c r="U120" s="69">
        <v>0</v>
      </c>
      <c r="V120" s="36">
        <v>0</v>
      </c>
      <c r="W120" s="94">
        <v>0</v>
      </c>
      <c r="X120" s="93">
        <v>64</v>
      </c>
      <c r="Y120" s="69">
        <v>13.44</v>
      </c>
      <c r="Z120" s="36">
        <v>0</v>
      </c>
      <c r="AA120" s="94">
        <v>0</v>
      </c>
      <c r="AB120" s="69">
        <v>68.94</v>
      </c>
      <c r="AC120" s="37">
        <v>177.35</v>
      </c>
      <c r="AD120" s="38">
        <f t="shared" si="7"/>
        <v>1</v>
      </c>
      <c r="AE120" s="169">
        <f t="shared" si="6"/>
        <v>0.61099999999999999</v>
      </c>
    </row>
    <row r="121" spans="1:31" x14ac:dyDescent="0.2">
      <c r="A121" s="45" t="s">
        <v>250</v>
      </c>
      <c r="B121" s="12" t="s">
        <v>251</v>
      </c>
      <c r="C121" s="190" t="s">
        <v>404</v>
      </c>
      <c r="D121" s="43" t="s">
        <v>54</v>
      </c>
      <c r="E121" s="44">
        <v>49</v>
      </c>
      <c r="F121" s="1"/>
      <c r="G121" s="78">
        <v>2</v>
      </c>
      <c r="H121" s="95">
        <v>0</v>
      </c>
      <c r="I121" s="70">
        <v>0</v>
      </c>
      <c r="J121" s="39">
        <v>0</v>
      </c>
      <c r="K121" s="70">
        <v>0</v>
      </c>
      <c r="L121" s="39">
        <v>1</v>
      </c>
      <c r="M121" s="96">
        <v>0.39</v>
      </c>
      <c r="N121" s="95">
        <v>1</v>
      </c>
      <c r="O121" s="96">
        <v>1.03</v>
      </c>
      <c r="P121" s="95">
        <v>0</v>
      </c>
      <c r="Q121" s="96">
        <v>0</v>
      </c>
      <c r="R121" s="95">
        <v>2</v>
      </c>
      <c r="S121" s="70">
        <v>0.3</v>
      </c>
      <c r="T121" s="39">
        <v>0</v>
      </c>
      <c r="U121" s="70">
        <v>0</v>
      </c>
      <c r="V121" s="39">
        <v>0</v>
      </c>
      <c r="W121" s="96">
        <v>0</v>
      </c>
      <c r="X121" s="95">
        <v>0</v>
      </c>
      <c r="Y121" s="70">
        <v>0</v>
      </c>
      <c r="Z121" s="39">
        <v>0</v>
      </c>
      <c r="AA121" s="96">
        <v>0</v>
      </c>
      <c r="AB121" s="70">
        <v>1.7199999999999998</v>
      </c>
      <c r="AC121" s="40">
        <v>3.7199999999999998</v>
      </c>
      <c r="AD121" s="38">
        <f t="shared" si="7"/>
        <v>1</v>
      </c>
      <c r="AE121" s="169">
        <f t="shared" si="6"/>
        <v>0.53800000000000003</v>
      </c>
    </row>
    <row r="122" spans="1:31" x14ac:dyDescent="0.2">
      <c r="A122" s="57" t="s">
        <v>252</v>
      </c>
      <c r="B122" s="58" t="s">
        <v>253</v>
      </c>
      <c r="C122" s="189" t="s">
        <v>405</v>
      </c>
      <c r="D122" s="50" t="s">
        <v>54</v>
      </c>
      <c r="E122" s="51">
        <v>49</v>
      </c>
      <c r="F122" s="1"/>
      <c r="G122" s="76">
        <v>347.90999999999997</v>
      </c>
      <c r="H122" s="91">
        <v>25.2</v>
      </c>
      <c r="I122" s="68">
        <v>-13.61</v>
      </c>
      <c r="J122" s="54">
        <v>79.73</v>
      </c>
      <c r="K122" s="68">
        <v>28.7</v>
      </c>
      <c r="L122" s="54">
        <v>91.28</v>
      </c>
      <c r="M122" s="92">
        <v>35.6</v>
      </c>
      <c r="N122" s="91">
        <v>134</v>
      </c>
      <c r="O122" s="92">
        <v>138.02000000000001</v>
      </c>
      <c r="P122" s="91">
        <v>4</v>
      </c>
      <c r="Q122" s="92">
        <v>9.9600000000000009</v>
      </c>
      <c r="R122" s="91">
        <v>0</v>
      </c>
      <c r="S122" s="68">
        <v>0</v>
      </c>
      <c r="T122" s="54">
        <v>347.90999999999997</v>
      </c>
      <c r="U122" s="68">
        <v>41.75</v>
      </c>
      <c r="V122" s="54">
        <v>0</v>
      </c>
      <c r="W122" s="92">
        <v>0</v>
      </c>
      <c r="X122" s="91">
        <v>0</v>
      </c>
      <c r="Y122" s="68">
        <v>0</v>
      </c>
      <c r="Z122" s="54">
        <v>352.5</v>
      </c>
      <c r="AA122" s="92">
        <v>24.68</v>
      </c>
      <c r="AB122" s="68">
        <v>265.10000000000002</v>
      </c>
      <c r="AC122" s="55">
        <v>613.01</v>
      </c>
      <c r="AD122" s="56">
        <f t="shared" si="7"/>
        <v>1</v>
      </c>
      <c r="AE122" s="168">
        <f t="shared" si="6"/>
        <v>0.56799999999999995</v>
      </c>
    </row>
    <row r="123" spans="1:31" x14ac:dyDescent="0.2">
      <c r="A123" s="45" t="s">
        <v>254</v>
      </c>
      <c r="B123" s="12" t="s">
        <v>255</v>
      </c>
      <c r="C123" s="190" t="s">
        <v>406</v>
      </c>
      <c r="D123" s="43" t="s">
        <v>38</v>
      </c>
      <c r="E123" s="44">
        <v>51</v>
      </c>
      <c r="F123" s="1"/>
      <c r="G123" s="77">
        <v>49.400000000000006</v>
      </c>
      <c r="H123" s="93">
        <v>4.5</v>
      </c>
      <c r="I123" s="69">
        <v>-2.4300000000000002</v>
      </c>
      <c r="J123" s="36">
        <v>11.5</v>
      </c>
      <c r="K123" s="69">
        <v>4.1400000000000006</v>
      </c>
      <c r="L123" s="36">
        <v>16.95</v>
      </c>
      <c r="M123" s="94">
        <v>6.61</v>
      </c>
      <c r="N123" s="93">
        <v>4</v>
      </c>
      <c r="O123" s="94">
        <v>4.12</v>
      </c>
      <c r="P123" s="93">
        <v>0</v>
      </c>
      <c r="Q123" s="94">
        <v>0</v>
      </c>
      <c r="R123" s="93">
        <v>49.400000000000006</v>
      </c>
      <c r="S123" s="69">
        <v>7.41</v>
      </c>
      <c r="T123" s="36">
        <v>0</v>
      </c>
      <c r="U123" s="69">
        <v>0</v>
      </c>
      <c r="V123" s="36">
        <v>0</v>
      </c>
      <c r="W123" s="94">
        <v>0</v>
      </c>
      <c r="X123" s="93">
        <v>0</v>
      </c>
      <c r="Y123" s="69">
        <v>0</v>
      </c>
      <c r="Z123" s="36">
        <v>0</v>
      </c>
      <c r="AA123" s="94">
        <v>0</v>
      </c>
      <c r="AB123" s="69">
        <v>19.849999999999994</v>
      </c>
      <c r="AC123" s="37">
        <v>69.25</v>
      </c>
      <c r="AD123" s="38">
        <f t="shared" si="7"/>
        <v>1</v>
      </c>
      <c r="AE123" s="169">
        <f t="shared" si="6"/>
        <v>0.71299999999999997</v>
      </c>
    </row>
    <row r="124" spans="1:31" x14ac:dyDescent="0.2">
      <c r="A124" s="57" t="s">
        <v>256</v>
      </c>
      <c r="B124" s="58" t="s">
        <v>257</v>
      </c>
      <c r="C124" s="189" t="s">
        <v>407</v>
      </c>
      <c r="D124" s="50" t="s">
        <v>55</v>
      </c>
      <c r="E124" s="51">
        <v>51</v>
      </c>
      <c r="F124" s="63"/>
      <c r="G124" s="76">
        <v>957.61999999999989</v>
      </c>
      <c r="H124" s="91">
        <v>118.11</v>
      </c>
      <c r="I124" s="68">
        <v>-63.78</v>
      </c>
      <c r="J124" s="54">
        <v>196.92999999999998</v>
      </c>
      <c r="K124" s="68">
        <v>70.900000000000006</v>
      </c>
      <c r="L124" s="54">
        <v>260.95999999999998</v>
      </c>
      <c r="M124" s="92">
        <v>101.78</v>
      </c>
      <c r="N124" s="91">
        <v>100</v>
      </c>
      <c r="O124" s="92">
        <v>103</v>
      </c>
      <c r="P124" s="91">
        <v>2</v>
      </c>
      <c r="Q124" s="92">
        <v>4.9800000000000004</v>
      </c>
      <c r="R124" s="91">
        <v>957.62</v>
      </c>
      <c r="S124" s="68">
        <v>143.63999999999999</v>
      </c>
      <c r="T124" s="54">
        <v>0</v>
      </c>
      <c r="U124" s="68">
        <v>0</v>
      </c>
      <c r="V124" s="54">
        <v>0</v>
      </c>
      <c r="W124" s="92">
        <v>0</v>
      </c>
      <c r="X124" s="91">
        <v>266.5</v>
      </c>
      <c r="Y124" s="68">
        <v>55.97</v>
      </c>
      <c r="Z124" s="54">
        <v>192</v>
      </c>
      <c r="AA124" s="92">
        <v>13.44</v>
      </c>
      <c r="AB124" s="68">
        <v>429.93000000000006</v>
      </c>
      <c r="AC124" s="55">
        <v>1387.55</v>
      </c>
      <c r="AD124" s="56">
        <f t="shared" si="7"/>
        <v>1</v>
      </c>
      <c r="AE124" s="168">
        <f t="shared" si="6"/>
        <v>0.69</v>
      </c>
    </row>
    <row r="125" spans="1:31" x14ac:dyDescent="0.2">
      <c r="A125" s="45" t="s">
        <v>258</v>
      </c>
      <c r="B125" s="12" t="s">
        <v>259</v>
      </c>
      <c r="C125" s="190" t="s">
        <v>408</v>
      </c>
      <c r="D125" s="43" t="s">
        <v>55</v>
      </c>
      <c r="E125" s="44">
        <v>52</v>
      </c>
      <c r="F125" s="1"/>
      <c r="G125" s="77">
        <v>414.37</v>
      </c>
      <c r="H125" s="93">
        <v>32.78</v>
      </c>
      <c r="I125" s="69">
        <v>-17.7</v>
      </c>
      <c r="J125" s="36">
        <v>97.6</v>
      </c>
      <c r="K125" s="69">
        <v>35.14</v>
      </c>
      <c r="L125" s="36">
        <v>130.94999999999999</v>
      </c>
      <c r="M125" s="94">
        <v>51.070000000000007</v>
      </c>
      <c r="N125" s="93">
        <v>99</v>
      </c>
      <c r="O125" s="94">
        <v>101.97</v>
      </c>
      <c r="P125" s="93">
        <v>0</v>
      </c>
      <c r="Q125" s="94">
        <v>0</v>
      </c>
      <c r="R125" s="93">
        <v>0</v>
      </c>
      <c r="S125" s="69">
        <v>0</v>
      </c>
      <c r="T125" s="36">
        <v>0</v>
      </c>
      <c r="U125" s="69">
        <v>0</v>
      </c>
      <c r="V125" s="36">
        <v>414.37</v>
      </c>
      <c r="W125" s="94">
        <v>29.01</v>
      </c>
      <c r="X125" s="93">
        <v>0</v>
      </c>
      <c r="Y125" s="69">
        <v>0</v>
      </c>
      <c r="Z125" s="36">
        <v>0</v>
      </c>
      <c r="AA125" s="94">
        <v>0</v>
      </c>
      <c r="AB125" s="69">
        <v>199.49</v>
      </c>
      <c r="AC125" s="37">
        <v>613.86</v>
      </c>
      <c r="AD125" s="38">
        <f t="shared" si="7"/>
        <v>1</v>
      </c>
      <c r="AE125" s="169">
        <f t="shared" si="6"/>
        <v>0.67500000000000004</v>
      </c>
    </row>
    <row r="126" spans="1:31" x14ac:dyDescent="0.2">
      <c r="A126" s="45" t="s">
        <v>260</v>
      </c>
      <c r="B126" s="12" t="s">
        <v>261</v>
      </c>
      <c r="C126" s="190" t="s">
        <v>409</v>
      </c>
      <c r="D126" s="43" t="s">
        <v>55</v>
      </c>
      <c r="E126" s="44">
        <v>52</v>
      </c>
      <c r="F126" s="1"/>
      <c r="G126" s="77">
        <v>358.19000000000005</v>
      </c>
      <c r="H126" s="93">
        <v>22.5</v>
      </c>
      <c r="I126" s="69">
        <v>-12.149999999999999</v>
      </c>
      <c r="J126" s="36">
        <v>83.98</v>
      </c>
      <c r="K126" s="69">
        <v>30.229999999999997</v>
      </c>
      <c r="L126" s="36">
        <v>98.330000000000013</v>
      </c>
      <c r="M126" s="94">
        <v>38.36</v>
      </c>
      <c r="N126" s="93">
        <v>97</v>
      </c>
      <c r="O126" s="94">
        <v>99.91</v>
      </c>
      <c r="P126" s="93">
        <v>0</v>
      </c>
      <c r="Q126" s="94">
        <v>0</v>
      </c>
      <c r="R126" s="93">
        <v>0</v>
      </c>
      <c r="S126" s="69">
        <v>0</v>
      </c>
      <c r="T126" s="36">
        <v>0</v>
      </c>
      <c r="U126" s="69">
        <v>0</v>
      </c>
      <c r="V126" s="36">
        <v>358.19000000000005</v>
      </c>
      <c r="W126" s="94">
        <v>25.07</v>
      </c>
      <c r="X126" s="93">
        <v>0</v>
      </c>
      <c r="Y126" s="69">
        <v>0</v>
      </c>
      <c r="Z126" s="36">
        <v>0</v>
      </c>
      <c r="AA126" s="94">
        <v>0</v>
      </c>
      <c r="AB126" s="69">
        <v>181.42000000000007</v>
      </c>
      <c r="AC126" s="37">
        <v>539.61000000000013</v>
      </c>
      <c r="AD126" s="38">
        <f t="shared" si="7"/>
        <v>1</v>
      </c>
      <c r="AE126" s="169">
        <f t="shared" si="6"/>
        <v>0.66400000000000003</v>
      </c>
    </row>
    <row r="127" spans="1:31" x14ac:dyDescent="0.2">
      <c r="A127" s="57" t="s">
        <v>262</v>
      </c>
      <c r="B127" s="58" t="s">
        <v>263</v>
      </c>
      <c r="C127" s="189" t="s">
        <v>410</v>
      </c>
      <c r="D127" s="50" t="s">
        <v>55</v>
      </c>
      <c r="E127" s="51">
        <v>52</v>
      </c>
      <c r="F127" s="1"/>
      <c r="G127" s="76">
        <v>588.01</v>
      </c>
      <c r="H127" s="91">
        <v>46.25</v>
      </c>
      <c r="I127" s="68">
        <v>-24.979999999999997</v>
      </c>
      <c r="J127" s="54">
        <v>116.7</v>
      </c>
      <c r="K127" s="68">
        <v>42.010000000000005</v>
      </c>
      <c r="L127" s="54">
        <v>182.81</v>
      </c>
      <c r="M127" s="92">
        <v>71.3</v>
      </c>
      <c r="N127" s="91">
        <v>183</v>
      </c>
      <c r="O127" s="92">
        <v>188.49</v>
      </c>
      <c r="P127" s="91">
        <v>0</v>
      </c>
      <c r="Q127" s="92">
        <v>0</v>
      </c>
      <c r="R127" s="91">
        <v>0</v>
      </c>
      <c r="S127" s="68">
        <v>0</v>
      </c>
      <c r="T127" s="54">
        <v>0</v>
      </c>
      <c r="U127" s="68">
        <v>0</v>
      </c>
      <c r="V127" s="54">
        <v>0</v>
      </c>
      <c r="W127" s="92">
        <v>0</v>
      </c>
      <c r="X127" s="91">
        <v>0</v>
      </c>
      <c r="Y127" s="68">
        <v>0</v>
      </c>
      <c r="Z127" s="54">
        <v>0</v>
      </c>
      <c r="AA127" s="92">
        <v>0</v>
      </c>
      <c r="AB127" s="68">
        <v>276.82000000000005</v>
      </c>
      <c r="AC127" s="55">
        <v>864.83</v>
      </c>
      <c r="AD127" s="56">
        <f t="shared" si="7"/>
        <v>0</v>
      </c>
      <c r="AE127" s="168">
        <f t="shared" si="6"/>
        <v>0.68</v>
      </c>
    </row>
    <row r="128" spans="1:31" x14ac:dyDescent="0.2">
      <c r="A128" s="47" t="s">
        <v>264</v>
      </c>
      <c r="B128" s="48" t="s">
        <v>265</v>
      </c>
      <c r="C128" s="189" t="s">
        <v>411</v>
      </c>
      <c r="D128" s="50" t="s">
        <v>55</v>
      </c>
      <c r="E128" s="51">
        <v>54</v>
      </c>
      <c r="F128" s="1"/>
      <c r="G128" s="76">
        <v>1315.8</v>
      </c>
      <c r="H128" s="91">
        <v>127.05</v>
      </c>
      <c r="I128" s="68">
        <v>-68.61</v>
      </c>
      <c r="J128" s="54">
        <v>283.22000000000003</v>
      </c>
      <c r="K128" s="68">
        <v>101.96000000000001</v>
      </c>
      <c r="L128" s="54">
        <v>374.84</v>
      </c>
      <c r="M128" s="92">
        <v>146.18</v>
      </c>
      <c r="N128" s="91">
        <v>395</v>
      </c>
      <c r="O128" s="92">
        <v>406.85</v>
      </c>
      <c r="P128" s="91">
        <v>27</v>
      </c>
      <c r="Q128" s="92">
        <v>67.23</v>
      </c>
      <c r="R128" s="91">
        <v>0</v>
      </c>
      <c r="S128" s="68">
        <v>0</v>
      </c>
      <c r="T128" s="54">
        <v>0</v>
      </c>
      <c r="U128" s="68">
        <v>0</v>
      </c>
      <c r="V128" s="54">
        <v>0</v>
      </c>
      <c r="W128" s="92">
        <v>0</v>
      </c>
      <c r="X128" s="91">
        <v>0</v>
      </c>
      <c r="Y128" s="68">
        <v>0</v>
      </c>
      <c r="Z128" s="54">
        <v>0</v>
      </c>
      <c r="AA128" s="92">
        <v>0</v>
      </c>
      <c r="AB128" s="68">
        <v>653.6099999999999</v>
      </c>
      <c r="AC128" s="55">
        <v>1969.4099999999999</v>
      </c>
      <c r="AD128" s="56">
        <f t="shared" si="7"/>
        <v>0</v>
      </c>
      <c r="AE128" s="168">
        <f t="shared" si="6"/>
        <v>0.66800000000000004</v>
      </c>
    </row>
    <row r="129" spans="1:31" x14ac:dyDescent="0.2">
      <c r="A129" s="47" t="s">
        <v>266</v>
      </c>
      <c r="B129" s="48" t="s">
        <v>267</v>
      </c>
      <c r="C129" s="189" t="s">
        <v>412</v>
      </c>
      <c r="D129" s="50" t="s">
        <v>55</v>
      </c>
      <c r="E129" s="51">
        <v>55</v>
      </c>
      <c r="F129" s="1"/>
      <c r="G129" s="76">
        <v>618.51</v>
      </c>
      <c r="H129" s="91">
        <v>51</v>
      </c>
      <c r="I129" s="68">
        <v>-27.54</v>
      </c>
      <c r="J129" s="54">
        <v>134.75</v>
      </c>
      <c r="K129" s="68">
        <v>48.510000000000005</v>
      </c>
      <c r="L129" s="54">
        <v>183.25</v>
      </c>
      <c r="M129" s="92">
        <v>71.47</v>
      </c>
      <c r="N129" s="91">
        <v>23</v>
      </c>
      <c r="O129" s="92">
        <v>23.69</v>
      </c>
      <c r="P129" s="91">
        <v>4</v>
      </c>
      <c r="Q129" s="92">
        <v>9.9600000000000009</v>
      </c>
      <c r="R129" s="91">
        <v>0</v>
      </c>
      <c r="S129" s="68">
        <v>0</v>
      </c>
      <c r="T129" s="54">
        <v>0</v>
      </c>
      <c r="U129" s="68">
        <v>0</v>
      </c>
      <c r="V129" s="54">
        <v>618.51</v>
      </c>
      <c r="W129" s="92">
        <v>43.3</v>
      </c>
      <c r="X129" s="91">
        <v>0</v>
      </c>
      <c r="Y129" s="68">
        <v>0</v>
      </c>
      <c r="Z129" s="54">
        <v>0</v>
      </c>
      <c r="AA129" s="92">
        <v>0</v>
      </c>
      <c r="AB129" s="68">
        <v>169.3900000000001</v>
      </c>
      <c r="AC129" s="55">
        <v>787.90000000000009</v>
      </c>
      <c r="AD129" s="56">
        <f t="shared" si="7"/>
        <v>1</v>
      </c>
      <c r="AE129" s="168">
        <f t="shared" si="6"/>
        <v>0.78500000000000003</v>
      </c>
    </row>
    <row r="130" spans="1:31" x14ac:dyDescent="0.2">
      <c r="A130" s="47" t="s">
        <v>268</v>
      </c>
      <c r="B130" s="48" t="s">
        <v>269</v>
      </c>
      <c r="C130" s="189" t="s">
        <v>413</v>
      </c>
      <c r="D130" s="50" t="s">
        <v>55</v>
      </c>
      <c r="E130" s="51">
        <v>56</v>
      </c>
      <c r="F130" s="1"/>
      <c r="G130" s="76">
        <v>1237.1600000000001</v>
      </c>
      <c r="H130" s="91">
        <v>129.35</v>
      </c>
      <c r="I130" s="68">
        <v>-69.850000000000009</v>
      </c>
      <c r="J130" s="54">
        <v>253.68</v>
      </c>
      <c r="K130" s="68">
        <v>91.33</v>
      </c>
      <c r="L130" s="54">
        <v>339.91</v>
      </c>
      <c r="M130" s="92">
        <v>132.57</v>
      </c>
      <c r="N130" s="91">
        <v>622</v>
      </c>
      <c r="O130" s="92">
        <v>640.66</v>
      </c>
      <c r="P130" s="91">
        <v>23</v>
      </c>
      <c r="Q130" s="92">
        <v>57.27</v>
      </c>
      <c r="R130" s="91">
        <v>0</v>
      </c>
      <c r="S130" s="68">
        <v>0</v>
      </c>
      <c r="T130" s="54">
        <v>0</v>
      </c>
      <c r="U130" s="68">
        <v>0</v>
      </c>
      <c r="V130" s="54">
        <v>0</v>
      </c>
      <c r="W130" s="92">
        <v>0</v>
      </c>
      <c r="X130" s="91">
        <v>0</v>
      </c>
      <c r="Y130" s="68">
        <v>0</v>
      </c>
      <c r="Z130" s="54">
        <v>0</v>
      </c>
      <c r="AA130" s="92">
        <v>0</v>
      </c>
      <c r="AB130" s="68">
        <v>851.97999999999979</v>
      </c>
      <c r="AC130" s="55">
        <v>2089.14</v>
      </c>
      <c r="AD130" s="56">
        <f t="shared" si="7"/>
        <v>0</v>
      </c>
      <c r="AE130" s="168">
        <f t="shared" si="6"/>
        <v>0.59199999999999997</v>
      </c>
    </row>
    <row r="131" spans="1:31" x14ac:dyDescent="0.2">
      <c r="A131" s="57" t="s">
        <v>270</v>
      </c>
      <c r="B131" s="58" t="s">
        <v>271</v>
      </c>
      <c r="C131" s="189" t="s">
        <v>414</v>
      </c>
      <c r="D131" s="50" t="s">
        <v>68</v>
      </c>
      <c r="E131" s="51">
        <v>61</v>
      </c>
      <c r="F131" s="1"/>
      <c r="G131" s="76">
        <v>2177.5200000000004</v>
      </c>
      <c r="H131" s="91">
        <v>215.08</v>
      </c>
      <c r="I131" s="68">
        <v>-116.14999999999999</v>
      </c>
      <c r="J131" s="54">
        <v>439.83000000000004</v>
      </c>
      <c r="K131" s="68">
        <v>158.34</v>
      </c>
      <c r="L131" s="54">
        <v>603.93000000000006</v>
      </c>
      <c r="M131" s="92">
        <v>235.54</v>
      </c>
      <c r="N131" s="91">
        <v>580</v>
      </c>
      <c r="O131" s="92">
        <v>597.4</v>
      </c>
      <c r="P131" s="91">
        <v>18</v>
      </c>
      <c r="Q131" s="92">
        <v>44.82</v>
      </c>
      <c r="R131" s="91">
        <v>0</v>
      </c>
      <c r="S131" s="68">
        <v>0</v>
      </c>
      <c r="T131" s="54">
        <v>0</v>
      </c>
      <c r="U131" s="68">
        <v>0</v>
      </c>
      <c r="V131" s="54">
        <v>0</v>
      </c>
      <c r="W131" s="92">
        <v>0</v>
      </c>
      <c r="X131" s="91">
        <v>0</v>
      </c>
      <c r="Y131" s="68">
        <v>0</v>
      </c>
      <c r="Z131" s="54">
        <v>0</v>
      </c>
      <c r="AA131" s="92">
        <v>0</v>
      </c>
      <c r="AB131" s="68">
        <v>919.95000000000027</v>
      </c>
      <c r="AC131" s="55">
        <v>3097.4700000000007</v>
      </c>
      <c r="AD131" s="56">
        <f t="shared" si="7"/>
        <v>0</v>
      </c>
      <c r="AE131" s="168">
        <f t="shared" si="6"/>
        <v>0.70299999999999996</v>
      </c>
    </row>
    <row r="132" spans="1:31" x14ac:dyDescent="0.2">
      <c r="A132" s="41" t="s">
        <v>272</v>
      </c>
      <c r="B132" s="16" t="s">
        <v>273</v>
      </c>
      <c r="C132" s="190" t="s">
        <v>415</v>
      </c>
      <c r="D132" s="43" t="s">
        <v>55</v>
      </c>
      <c r="E132" s="44">
        <v>63</v>
      </c>
      <c r="F132" s="1"/>
      <c r="G132" s="77">
        <v>644.04</v>
      </c>
      <c r="H132" s="93">
        <v>48.629999999999995</v>
      </c>
      <c r="I132" s="69">
        <v>-26.259999999999998</v>
      </c>
      <c r="J132" s="36">
        <v>134.22999999999999</v>
      </c>
      <c r="K132" s="69">
        <v>48.32</v>
      </c>
      <c r="L132" s="36">
        <v>195.56</v>
      </c>
      <c r="M132" s="94">
        <v>76.27</v>
      </c>
      <c r="N132" s="93">
        <v>284</v>
      </c>
      <c r="O132" s="94">
        <v>292.52</v>
      </c>
      <c r="P132" s="93">
        <v>1</v>
      </c>
      <c r="Q132" s="94">
        <v>2.4900000000000002</v>
      </c>
      <c r="R132" s="93">
        <v>0</v>
      </c>
      <c r="S132" s="69">
        <v>0</v>
      </c>
      <c r="T132" s="36">
        <v>644.03999999999985</v>
      </c>
      <c r="U132" s="69">
        <v>77.28</v>
      </c>
      <c r="V132" s="36">
        <v>0</v>
      </c>
      <c r="W132" s="94">
        <v>0</v>
      </c>
      <c r="X132" s="93">
        <v>76.5</v>
      </c>
      <c r="Y132" s="69">
        <v>16.07</v>
      </c>
      <c r="Z132" s="36">
        <v>232.5</v>
      </c>
      <c r="AA132" s="94">
        <v>16.28</v>
      </c>
      <c r="AB132" s="69">
        <v>502.9699999999998</v>
      </c>
      <c r="AC132" s="37">
        <v>1147.0099999999998</v>
      </c>
      <c r="AD132" s="38">
        <f t="shared" si="7"/>
        <v>1</v>
      </c>
      <c r="AE132" s="169">
        <f t="shared" si="6"/>
        <v>0.56100000000000005</v>
      </c>
    </row>
    <row r="133" spans="1:31" x14ac:dyDescent="0.2">
      <c r="A133" s="57" t="s">
        <v>274</v>
      </c>
      <c r="B133" s="58" t="s">
        <v>428</v>
      </c>
      <c r="C133" s="189" t="s">
        <v>416</v>
      </c>
      <c r="D133" s="50" t="s">
        <v>55</v>
      </c>
      <c r="E133" s="51">
        <v>63</v>
      </c>
      <c r="F133" s="1"/>
      <c r="G133" s="76">
        <v>327.82</v>
      </c>
      <c r="H133" s="91">
        <v>30.03</v>
      </c>
      <c r="I133" s="68">
        <v>-16.22</v>
      </c>
      <c r="J133" s="54">
        <v>67.59</v>
      </c>
      <c r="K133" s="68">
        <v>24.330000000000002</v>
      </c>
      <c r="L133" s="54">
        <v>87.44</v>
      </c>
      <c r="M133" s="92">
        <v>34.11</v>
      </c>
      <c r="N133" s="91">
        <v>99</v>
      </c>
      <c r="O133" s="92">
        <v>101.97</v>
      </c>
      <c r="P133" s="91">
        <v>4</v>
      </c>
      <c r="Q133" s="92">
        <v>9.9600000000000009</v>
      </c>
      <c r="R133" s="91">
        <v>0</v>
      </c>
      <c r="S133" s="68">
        <v>0</v>
      </c>
      <c r="T133" s="54">
        <v>327.82</v>
      </c>
      <c r="U133" s="68">
        <v>39.340000000000003</v>
      </c>
      <c r="V133" s="54">
        <v>0</v>
      </c>
      <c r="W133" s="92">
        <v>0</v>
      </c>
      <c r="X133" s="91">
        <v>168</v>
      </c>
      <c r="Y133" s="68">
        <v>35.28</v>
      </c>
      <c r="Z133" s="54">
        <v>0</v>
      </c>
      <c r="AA133" s="92">
        <v>0</v>
      </c>
      <c r="AB133" s="68">
        <v>228.77000000000004</v>
      </c>
      <c r="AC133" s="55">
        <v>556.59</v>
      </c>
      <c r="AD133" s="56">
        <f t="shared" si="7"/>
        <v>1</v>
      </c>
      <c r="AE133" s="168">
        <f t="shared" si="6"/>
        <v>0.58899999999999997</v>
      </c>
    </row>
    <row r="134" spans="1:31" x14ac:dyDescent="0.2">
      <c r="A134" s="57" t="s">
        <v>275</v>
      </c>
      <c r="B134" s="58" t="s">
        <v>276</v>
      </c>
      <c r="C134" s="189" t="s">
        <v>417</v>
      </c>
      <c r="D134" s="50" t="s">
        <v>143</v>
      </c>
      <c r="E134" s="51">
        <v>64</v>
      </c>
      <c r="F134" s="1"/>
      <c r="G134" s="76">
        <v>291.18</v>
      </c>
      <c r="H134" s="91">
        <v>24</v>
      </c>
      <c r="I134" s="68">
        <v>-12.96</v>
      </c>
      <c r="J134" s="54">
        <v>73.52</v>
      </c>
      <c r="K134" s="68">
        <v>26.47</v>
      </c>
      <c r="L134" s="54">
        <v>79.800000000000011</v>
      </c>
      <c r="M134" s="92">
        <v>31.119999999999997</v>
      </c>
      <c r="N134" s="91">
        <v>105</v>
      </c>
      <c r="O134" s="92">
        <v>108.15</v>
      </c>
      <c r="P134" s="91">
        <v>0</v>
      </c>
      <c r="Q134" s="92">
        <v>0</v>
      </c>
      <c r="R134" s="91">
        <v>291.18</v>
      </c>
      <c r="S134" s="68">
        <v>43.68</v>
      </c>
      <c r="T134" s="54">
        <v>0</v>
      </c>
      <c r="U134" s="68">
        <v>0</v>
      </c>
      <c r="V134" s="54">
        <v>0</v>
      </c>
      <c r="W134" s="92">
        <v>0</v>
      </c>
      <c r="X134" s="91">
        <v>160</v>
      </c>
      <c r="Y134" s="68">
        <v>33.6</v>
      </c>
      <c r="Z134" s="54">
        <v>234</v>
      </c>
      <c r="AA134" s="92">
        <v>16.38</v>
      </c>
      <c r="AB134" s="68">
        <v>246.44</v>
      </c>
      <c r="AC134" s="55">
        <v>537.62</v>
      </c>
      <c r="AD134" s="56">
        <f t="shared" si="7"/>
        <v>1</v>
      </c>
      <c r="AE134" s="168">
        <f t="shared" si="6"/>
        <v>0.54200000000000004</v>
      </c>
    </row>
    <row r="135" spans="1:31" x14ac:dyDescent="0.2">
      <c r="A135" s="57" t="s">
        <v>277</v>
      </c>
      <c r="B135" s="58" t="s">
        <v>278</v>
      </c>
      <c r="C135" s="189" t="s">
        <v>418</v>
      </c>
      <c r="D135" s="50" t="s">
        <v>64</v>
      </c>
      <c r="E135" s="51">
        <v>65</v>
      </c>
      <c r="F135" s="1"/>
      <c r="G135" s="76">
        <v>3697.1899999999996</v>
      </c>
      <c r="H135" s="91">
        <v>351.76999999999992</v>
      </c>
      <c r="I135" s="68">
        <v>-189.96</v>
      </c>
      <c r="J135" s="54">
        <v>785.6099999999999</v>
      </c>
      <c r="K135" s="68">
        <v>282.82</v>
      </c>
      <c r="L135" s="54">
        <v>1135.28</v>
      </c>
      <c r="M135" s="92">
        <v>442.76</v>
      </c>
      <c r="N135" s="91">
        <v>589</v>
      </c>
      <c r="O135" s="92">
        <v>606.66999999999996</v>
      </c>
      <c r="P135" s="91">
        <v>166</v>
      </c>
      <c r="Q135" s="92">
        <v>413.34</v>
      </c>
      <c r="R135" s="91">
        <v>0</v>
      </c>
      <c r="S135" s="68">
        <v>0</v>
      </c>
      <c r="T135" s="54">
        <v>0</v>
      </c>
      <c r="U135" s="68">
        <v>0</v>
      </c>
      <c r="V135" s="54">
        <v>0</v>
      </c>
      <c r="W135" s="92">
        <v>0</v>
      </c>
      <c r="X135" s="91">
        <v>0</v>
      </c>
      <c r="Y135" s="68">
        <v>0</v>
      </c>
      <c r="Z135" s="54">
        <v>0</v>
      </c>
      <c r="AA135" s="92">
        <v>0</v>
      </c>
      <c r="AB135" s="68">
        <v>1555.63</v>
      </c>
      <c r="AC135" s="55">
        <v>5252.82</v>
      </c>
      <c r="AD135" s="56">
        <f t="shared" si="7"/>
        <v>0</v>
      </c>
      <c r="AE135" s="168">
        <f t="shared" si="6"/>
        <v>0.70399999999999996</v>
      </c>
    </row>
    <row r="136" spans="1:31" x14ac:dyDescent="0.2">
      <c r="A136" s="45" t="s">
        <v>279</v>
      </c>
      <c r="B136" s="12" t="s">
        <v>280</v>
      </c>
      <c r="C136" s="190" t="s">
        <v>419</v>
      </c>
      <c r="D136" s="43" t="s">
        <v>38</v>
      </c>
      <c r="E136" s="44">
        <v>66</v>
      </c>
      <c r="F136" s="1"/>
      <c r="G136" s="77">
        <v>43</v>
      </c>
      <c r="H136" s="93">
        <v>2</v>
      </c>
      <c r="I136" s="69">
        <v>-1.08</v>
      </c>
      <c r="J136" s="36">
        <v>14</v>
      </c>
      <c r="K136" s="69">
        <v>5.04</v>
      </c>
      <c r="L136" s="36">
        <v>14.5</v>
      </c>
      <c r="M136" s="94">
        <v>5.66</v>
      </c>
      <c r="N136" s="93">
        <v>9</v>
      </c>
      <c r="O136" s="94">
        <v>9.27</v>
      </c>
      <c r="P136" s="93">
        <v>0</v>
      </c>
      <c r="Q136" s="94">
        <v>0</v>
      </c>
      <c r="R136" s="93">
        <v>43</v>
      </c>
      <c r="S136" s="69">
        <v>6.45</v>
      </c>
      <c r="T136" s="36">
        <v>0</v>
      </c>
      <c r="U136" s="69">
        <v>0</v>
      </c>
      <c r="V136" s="36">
        <v>0</v>
      </c>
      <c r="W136" s="94">
        <v>0</v>
      </c>
      <c r="X136" s="93">
        <v>0</v>
      </c>
      <c r="Y136" s="69">
        <v>0</v>
      </c>
      <c r="Z136" s="36">
        <v>0</v>
      </c>
      <c r="AA136" s="94">
        <v>0</v>
      </c>
      <c r="AB136" s="69">
        <v>25.340000000000003</v>
      </c>
      <c r="AC136" s="37">
        <v>68.34</v>
      </c>
      <c r="AD136" s="38">
        <f t="shared" si="7"/>
        <v>1</v>
      </c>
      <c r="AE136" s="169">
        <f t="shared" si="6"/>
        <v>0.629</v>
      </c>
    </row>
    <row r="137" spans="1:31" x14ac:dyDescent="0.2">
      <c r="A137" s="45" t="s">
        <v>281</v>
      </c>
      <c r="B137" s="12" t="s">
        <v>282</v>
      </c>
      <c r="C137" s="190" t="s">
        <v>420</v>
      </c>
      <c r="D137" s="43" t="s">
        <v>38</v>
      </c>
      <c r="E137" s="44">
        <v>66</v>
      </c>
      <c r="F137" s="1"/>
      <c r="G137" s="77">
        <v>541.04</v>
      </c>
      <c r="H137" s="93">
        <v>38.15</v>
      </c>
      <c r="I137" s="69">
        <v>-20.6</v>
      </c>
      <c r="J137" s="36">
        <v>117.18</v>
      </c>
      <c r="K137" s="69">
        <v>42.18</v>
      </c>
      <c r="L137" s="36">
        <v>169.23</v>
      </c>
      <c r="M137" s="94">
        <v>66</v>
      </c>
      <c r="N137" s="93">
        <v>57</v>
      </c>
      <c r="O137" s="94">
        <v>58.71</v>
      </c>
      <c r="P137" s="93">
        <v>0</v>
      </c>
      <c r="Q137" s="94">
        <v>0</v>
      </c>
      <c r="R137" s="93">
        <v>0</v>
      </c>
      <c r="S137" s="69">
        <v>0</v>
      </c>
      <c r="T137" s="36">
        <v>0</v>
      </c>
      <c r="U137" s="69">
        <v>0</v>
      </c>
      <c r="V137" s="36">
        <v>0</v>
      </c>
      <c r="W137" s="94">
        <v>0</v>
      </c>
      <c r="X137" s="93">
        <v>0</v>
      </c>
      <c r="Y137" s="69">
        <v>0</v>
      </c>
      <c r="Z137" s="36">
        <v>0</v>
      </c>
      <c r="AA137" s="94">
        <v>0</v>
      </c>
      <c r="AB137" s="69">
        <v>146.29000000000008</v>
      </c>
      <c r="AC137" s="37">
        <v>687.33</v>
      </c>
      <c r="AD137" s="38">
        <f t="shared" si="7"/>
        <v>0</v>
      </c>
      <c r="AE137" s="169">
        <f t="shared" si="6"/>
        <v>0.78700000000000003</v>
      </c>
    </row>
    <row r="138" spans="1:31" x14ac:dyDescent="0.2">
      <c r="A138" s="41" t="s">
        <v>283</v>
      </c>
      <c r="B138" s="16" t="s">
        <v>284</v>
      </c>
      <c r="C138" s="190" t="s">
        <v>421</v>
      </c>
      <c r="D138" s="43" t="s">
        <v>38</v>
      </c>
      <c r="E138" s="44">
        <v>66</v>
      </c>
      <c r="F138" s="1"/>
      <c r="G138" s="77">
        <v>271.18</v>
      </c>
      <c r="H138" s="93">
        <v>26.5</v>
      </c>
      <c r="I138" s="69">
        <v>-14.31</v>
      </c>
      <c r="J138" s="36">
        <v>63</v>
      </c>
      <c r="K138" s="69">
        <v>22.68</v>
      </c>
      <c r="L138" s="36">
        <v>71.900000000000006</v>
      </c>
      <c r="M138" s="94">
        <v>28.05</v>
      </c>
      <c r="N138" s="93">
        <v>77</v>
      </c>
      <c r="O138" s="94">
        <v>79.31</v>
      </c>
      <c r="P138" s="93">
        <v>0</v>
      </c>
      <c r="Q138" s="94">
        <v>0</v>
      </c>
      <c r="R138" s="93">
        <v>0</v>
      </c>
      <c r="S138" s="69">
        <v>0</v>
      </c>
      <c r="T138" s="36">
        <v>271.17999999999995</v>
      </c>
      <c r="U138" s="69">
        <v>32.54</v>
      </c>
      <c r="V138" s="36">
        <v>0</v>
      </c>
      <c r="W138" s="94">
        <v>0</v>
      </c>
      <c r="X138" s="93">
        <v>127</v>
      </c>
      <c r="Y138" s="69">
        <v>26.67</v>
      </c>
      <c r="Z138" s="36">
        <v>0</v>
      </c>
      <c r="AA138" s="94">
        <v>0</v>
      </c>
      <c r="AB138" s="69">
        <v>174.94000000000005</v>
      </c>
      <c r="AC138" s="37">
        <v>446.12000000000006</v>
      </c>
      <c r="AD138" s="38">
        <f t="shared" si="7"/>
        <v>1</v>
      </c>
      <c r="AE138" s="169">
        <f t="shared" si="6"/>
        <v>0.60799999999999998</v>
      </c>
    </row>
    <row r="139" spans="1:31" x14ac:dyDescent="0.2">
      <c r="A139" s="57" t="s">
        <v>285</v>
      </c>
      <c r="B139" s="58" t="s">
        <v>286</v>
      </c>
      <c r="C139" s="189" t="s">
        <v>422</v>
      </c>
      <c r="D139" s="50" t="s">
        <v>38</v>
      </c>
      <c r="E139" s="51">
        <v>66</v>
      </c>
      <c r="F139" s="1"/>
      <c r="G139" s="76">
        <v>1025.8899999999999</v>
      </c>
      <c r="H139" s="91">
        <v>97.78</v>
      </c>
      <c r="I139" s="68">
        <v>-52.8</v>
      </c>
      <c r="J139" s="54">
        <v>210.95</v>
      </c>
      <c r="K139" s="68">
        <v>75.94</v>
      </c>
      <c r="L139" s="54">
        <v>287.10000000000002</v>
      </c>
      <c r="M139" s="92">
        <v>111.97</v>
      </c>
      <c r="N139" s="91">
        <v>353</v>
      </c>
      <c r="O139" s="92">
        <v>363.59</v>
      </c>
      <c r="P139" s="91">
        <v>0</v>
      </c>
      <c r="Q139" s="92">
        <v>0</v>
      </c>
      <c r="R139" s="91">
        <v>0</v>
      </c>
      <c r="S139" s="68">
        <v>0</v>
      </c>
      <c r="T139" s="54">
        <v>0</v>
      </c>
      <c r="U139" s="68">
        <v>0</v>
      </c>
      <c r="V139" s="54">
        <v>0</v>
      </c>
      <c r="W139" s="92">
        <v>0</v>
      </c>
      <c r="X139" s="91">
        <v>0</v>
      </c>
      <c r="Y139" s="68">
        <v>0</v>
      </c>
      <c r="Z139" s="54">
        <v>0</v>
      </c>
      <c r="AA139" s="92">
        <v>0</v>
      </c>
      <c r="AB139" s="68">
        <v>498.70000000000005</v>
      </c>
      <c r="AC139" s="55">
        <v>1524.59</v>
      </c>
      <c r="AD139" s="56">
        <f t="shared" si="7"/>
        <v>0</v>
      </c>
      <c r="AE139" s="168">
        <f t="shared" si="6"/>
        <v>0.67300000000000004</v>
      </c>
    </row>
    <row r="140" spans="1:31" x14ac:dyDescent="0.2">
      <c r="A140" s="57" t="s">
        <v>287</v>
      </c>
      <c r="B140" s="58" t="s">
        <v>288</v>
      </c>
      <c r="C140" s="189" t="s">
        <v>423</v>
      </c>
      <c r="D140" s="50" t="s">
        <v>65</v>
      </c>
      <c r="E140" s="51">
        <v>67</v>
      </c>
      <c r="F140" s="1"/>
      <c r="G140" s="76">
        <v>1777.4099999999999</v>
      </c>
      <c r="H140" s="91">
        <v>137.33000000000001</v>
      </c>
      <c r="I140" s="68">
        <v>-74.16</v>
      </c>
      <c r="J140" s="54">
        <v>361.29</v>
      </c>
      <c r="K140" s="68">
        <v>130.06</v>
      </c>
      <c r="L140" s="54">
        <v>567.88</v>
      </c>
      <c r="M140" s="92">
        <v>221.47</v>
      </c>
      <c r="N140" s="91">
        <v>506</v>
      </c>
      <c r="O140" s="92">
        <v>521.17999999999995</v>
      </c>
      <c r="P140" s="91">
        <v>11</v>
      </c>
      <c r="Q140" s="92">
        <v>27.39</v>
      </c>
      <c r="R140" s="91">
        <v>0</v>
      </c>
      <c r="S140" s="68">
        <v>0</v>
      </c>
      <c r="T140" s="54">
        <v>1777.41</v>
      </c>
      <c r="U140" s="68">
        <v>213.29</v>
      </c>
      <c r="V140" s="54">
        <v>0</v>
      </c>
      <c r="W140" s="92">
        <v>0</v>
      </c>
      <c r="X140" s="91">
        <v>223.5</v>
      </c>
      <c r="Y140" s="68">
        <v>46.94</v>
      </c>
      <c r="Z140" s="54">
        <v>415</v>
      </c>
      <c r="AA140" s="92">
        <v>29.05</v>
      </c>
      <c r="AB140" s="68">
        <v>1115.2199999999993</v>
      </c>
      <c r="AC140" s="55">
        <v>2892.6299999999992</v>
      </c>
      <c r="AD140" s="56">
        <f t="shared" si="7"/>
        <v>1</v>
      </c>
      <c r="AE140" s="168">
        <f t="shared" si="6"/>
        <v>0.61399999999999999</v>
      </c>
    </row>
    <row r="141" spans="1:31" x14ac:dyDescent="0.2">
      <c r="A141" s="41" t="s">
        <v>289</v>
      </c>
      <c r="B141" s="16" t="s">
        <v>290</v>
      </c>
      <c r="C141" s="190" t="s">
        <v>424</v>
      </c>
      <c r="D141" s="43" t="s">
        <v>143</v>
      </c>
      <c r="E141" s="44">
        <v>68</v>
      </c>
      <c r="F141" s="1"/>
      <c r="G141" s="77">
        <v>295.12</v>
      </c>
      <c r="H141" s="93">
        <v>23.59</v>
      </c>
      <c r="I141" s="69">
        <v>-12.74</v>
      </c>
      <c r="J141" s="36">
        <v>64.19</v>
      </c>
      <c r="K141" s="69">
        <v>23.11</v>
      </c>
      <c r="L141" s="36">
        <v>90.59</v>
      </c>
      <c r="M141" s="94">
        <v>35.33</v>
      </c>
      <c r="N141" s="93">
        <v>96</v>
      </c>
      <c r="O141" s="94">
        <v>98.88</v>
      </c>
      <c r="P141" s="93">
        <v>0</v>
      </c>
      <c r="Q141" s="94">
        <v>0</v>
      </c>
      <c r="R141" s="93">
        <v>295.12</v>
      </c>
      <c r="S141" s="69">
        <v>44.27</v>
      </c>
      <c r="T141" s="36">
        <v>0</v>
      </c>
      <c r="U141" s="69">
        <v>0</v>
      </c>
      <c r="V141" s="36">
        <v>0</v>
      </c>
      <c r="W141" s="94">
        <v>0</v>
      </c>
      <c r="X141" s="93">
        <v>175</v>
      </c>
      <c r="Y141" s="69">
        <v>36.75</v>
      </c>
      <c r="Z141" s="36">
        <v>0</v>
      </c>
      <c r="AA141" s="94">
        <v>0</v>
      </c>
      <c r="AB141" s="69">
        <v>225.60000000000002</v>
      </c>
      <c r="AC141" s="37">
        <v>520.72</v>
      </c>
      <c r="AD141" s="38">
        <f t="shared" si="7"/>
        <v>1</v>
      </c>
      <c r="AE141" s="169">
        <f t="shared" si="6"/>
        <v>0.56699999999999995</v>
      </c>
    </row>
    <row r="142" spans="1:31" x14ac:dyDescent="0.2">
      <c r="A142" s="57" t="s">
        <v>291</v>
      </c>
      <c r="B142" s="58" t="s">
        <v>292</v>
      </c>
      <c r="C142" s="189" t="s">
        <v>425</v>
      </c>
      <c r="D142" s="50" t="s">
        <v>68</v>
      </c>
      <c r="E142" s="51">
        <v>68</v>
      </c>
      <c r="F142" s="1"/>
      <c r="G142" s="76">
        <v>1039.1100000000001</v>
      </c>
      <c r="H142" s="91">
        <v>100.58</v>
      </c>
      <c r="I142" s="68">
        <v>-54.31</v>
      </c>
      <c r="J142" s="54">
        <v>219.55</v>
      </c>
      <c r="K142" s="68">
        <v>79.039999999999992</v>
      </c>
      <c r="L142" s="54">
        <v>290.68</v>
      </c>
      <c r="M142" s="92">
        <v>113.37</v>
      </c>
      <c r="N142" s="91">
        <v>310</v>
      </c>
      <c r="O142" s="92">
        <v>319.3</v>
      </c>
      <c r="P142" s="91">
        <v>9</v>
      </c>
      <c r="Q142" s="92">
        <v>22.41</v>
      </c>
      <c r="R142" s="91">
        <v>0</v>
      </c>
      <c r="S142" s="68">
        <v>0</v>
      </c>
      <c r="T142" s="54">
        <v>0</v>
      </c>
      <c r="U142" s="68">
        <v>0</v>
      </c>
      <c r="V142" s="54">
        <v>0</v>
      </c>
      <c r="W142" s="92">
        <v>0</v>
      </c>
      <c r="X142" s="91">
        <v>0</v>
      </c>
      <c r="Y142" s="68">
        <v>0</v>
      </c>
      <c r="Z142" s="54">
        <v>0</v>
      </c>
      <c r="AA142" s="92">
        <v>0</v>
      </c>
      <c r="AB142" s="68">
        <v>479.80999999999995</v>
      </c>
      <c r="AC142" s="55">
        <v>1518.92</v>
      </c>
      <c r="AD142" s="56">
        <f t="shared" si="7"/>
        <v>0</v>
      </c>
      <c r="AE142" s="168">
        <f t="shared" si="6"/>
        <v>0.68400000000000005</v>
      </c>
    </row>
    <row r="143" spans="1:31" x14ac:dyDescent="0.2">
      <c r="A143" s="57" t="s">
        <v>293</v>
      </c>
      <c r="B143" s="58" t="s">
        <v>294</v>
      </c>
      <c r="C143" s="189" t="s">
        <v>426</v>
      </c>
      <c r="D143" s="50" t="s">
        <v>68</v>
      </c>
      <c r="E143" s="51">
        <v>69</v>
      </c>
      <c r="F143" s="1"/>
      <c r="G143" s="76">
        <v>1209.93</v>
      </c>
      <c r="H143" s="91">
        <v>94.77000000000001</v>
      </c>
      <c r="I143" s="68">
        <v>-51.18</v>
      </c>
      <c r="J143" s="54">
        <v>265.54000000000002</v>
      </c>
      <c r="K143" s="68">
        <v>95.59</v>
      </c>
      <c r="L143" s="54">
        <v>384.82</v>
      </c>
      <c r="M143" s="92">
        <v>150.07999999999998</v>
      </c>
      <c r="N143" s="91">
        <v>254</v>
      </c>
      <c r="O143" s="92">
        <v>261.62</v>
      </c>
      <c r="P143" s="91">
        <v>55</v>
      </c>
      <c r="Q143" s="92">
        <v>136.94999999999999</v>
      </c>
      <c r="R143" s="91">
        <v>0</v>
      </c>
      <c r="S143" s="68">
        <v>0</v>
      </c>
      <c r="T143" s="54">
        <v>0</v>
      </c>
      <c r="U143" s="68">
        <v>0</v>
      </c>
      <c r="V143" s="54">
        <v>0</v>
      </c>
      <c r="W143" s="92">
        <v>0</v>
      </c>
      <c r="X143" s="91">
        <v>0</v>
      </c>
      <c r="Y143" s="68">
        <v>0</v>
      </c>
      <c r="Z143" s="54">
        <v>0</v>
      </c>
      <c r="AA143" s="92">
        <v>0</v>
      </c>
      <c r="AB143" s="68">
        <v>593.05999999999995</v>
      </c>
      <c r="AC143" s="55">
        <v>1802.99</v>
      </c>
      <c r="AD143" s="56">
        <f t="shared" si="7"/>
        <v>0</v>
      </c>
      <c r="AE143" s="168">
        <f t="shared" si="6"/>
        <v>0.67100000000000004</v>
      </c>
    </row>
    <row r="144" spans="1:31" x14ac:dyDescent="0.2">
      <c r="A144" s="47" t="s">
        <v>295</v>
      </c>
      <c r="B144" s="48" t="s">
        <v>296</v>
      </c>
      <c r="C144" s="189" t="s">
        <v>427</v>
      </c>
      <c r="D144" s="50" t="s">
        <v>31</v>
      </c>
      <c r="E144" s="51">
        <v>70</v>
      </c>
      <c r="F144" s="1"/>
      <c r="G144" s="76">
        <v>187.49</v>
      </c>
      <c r="H144" s="91">
        <v>18.899999999999999</v>
      </c>
      <c r="I144" s="68">
        <v>-10.210000000000001</v>
      </c>
      <c r="J144" s="54">
        <v>48.59</v>
      </c>
      <c r="K144" s="68">
        <v>17.490000000000002</v>
      </c>
      <c r="L144" s="54">
        <v>62.5</v>
      </c>
      <c r="M144" s="92">
        <v>24.389999999999997</v>
      </c>
      <c r="N144" s="91">
        <v>40</v>
      </c>
      <c r="O144" s="92">
        <v>41.2</v>
      </c>
      <c r="P144" s="91">
        <v>0</v>
      </c>
      <c r="Q144" s="92">
        <v>0</v>
      </c>
      <c r="R144" s="91">
        <v>187.49</v>
      </c>
      <c r="S144" s="68">
        <v>28.12</v>
      </c>
      <c r="T144" s="54">
        <v>0</v>
      </c>
      <c r="U144" s="68">
        <v>0</v>
      </c>
      <c r="V144" s="54">
        <v>0</v>
      </c>
      <c r="W144" s="92">
        <v>0</v>
      </c>
      <c r="X144" s="91">
        <v>0</v>
      </c>
      <c r="Y144" s="68">
        <v>0</v>
      </c>
      <c r="Z144" s="54">
        <v>0</v>
      </c>
      <c r="AA144" s="92">
        <v>0</v>
      </c>
      <c r="AB144" s="68">
        <v>100.99000000000001</v>
      </c>
      <c r="AC144" s="55">
        <v>288.48</v>
      </c>
      <c r="AD144" s="56">
        <f t="shared" si="7"/>
        <v>1</v>
      </c>
      <c r="AE144" s="168">
        <f t="shared" si="6"/>
        <v>0.65</v>
      </c>
    </row>
    <row r="145" spans="1:31" ht="13.5" thickBot="1" x14ac:dyDescent="0.25">
      <c r="A145" s="60" t="s">
        <v>297</v>
      </c>
      <c r="B145" s="61" t="s">
        <v>298</v>
      </c>
      <c r="C145" s="62" t="s">
        <v>299</v>
      </c>
      <c r="D145" s="53"/>
      <c r="E145" s="53"/>
      <c r="F145" s="53"/>
      <c r="G145" s="79">
        <f t="shared" ref="G145:AD145" si="8">SUM(G17:G144)</f>
        <v>84009.079999999987</v>
      </c>
      <c r="H145" s="97">
        <f t="shared" si="8"/>
        <v>7582.77</v>
      </c>
      <c r="I145" s="98">
        <f t="shared" si="8"/>
        <v>-4094.7199999999993</v>
      </c>
      <c r="J145" s="134">
        <f t="shared" si="8"/>
        <v>17649.670000000002</v>
      </c>
      <c r="K145" s="98">
        <f t="shared" si="8"/>
        <v>6353.869999999999</v>
      </c>
      <c r="L145" s="134">
        <f t="shared" si="8"/>
        <v>24844.6</v>
      </c>
      <c r="M145" s="99">
        <f t="shared" si="8"/>
        <v>9689.73</v>
      </c>
      <c r="N145" s="97">
        <f t="shared" si="8"/>
        <v>24962</v>
      </c>
      <c r="O145" s="99">
        <f t="shared" si="8"/>
        <v>25710.860000000004</v>
      </c>
      <c r="P145" s="97">
        <f t="shared" si="8"/>
        <v>1847.9999999999998</v>
      </c>
      <c r="Q145" s="99">
        <f t="shared" si="8"/>
        <v>4601.5099999999975</v>
      </c>
      <c r="R145" s="97">
        <f t="shared" si="8"/>
        <v>9002.7699999999968</v>
      </c>
      <c r="S145" s="98">
        <f t="shared" si="8"/>
        <v>1350.4199999999996</v>
      </c>
      <c r="T145" s="134">
        <f t="shared" si="8"/>
        <v>16910.620000000003</v>
      </c>
      <c r="U145" s="98">
        <f t="shared" si="8"/>
        <v>2029.2699999999998</v>
      </c>
      <c r="V145" s="98">
        <f t="shared" si="8"/>
        <v>17138.52</v>
      </c>
      <c r="W145" s="99">
        <f t="shared" si="8"/>
        <v>1199.7</v>
      </c>
      <c r="X145" s="97">
        <f t="shared" si="8"/>
        <v>3116.5</v>
      </c>
      <c r="Y145" s="98">
        <f t="shared" si="8"/>
        <v>654.53</v>
      </c>
      <c r="Z145" s="134">
        <f t="shared" si="8"/>
        <v>8501</v>
      </c>
      <c r="AA145" s="99">
        <f t="shared" si="8"/>
        <v>595.18000000000006</v>
      </c>
      <c r="AB145" s="64">
        <f t="shared" si="8"/>
        <v>48084.349999999969</v>
      </c>
      <c r="AC145" s="30">
        <f t="shared" si="8"/>
        <v>132099.43</v>
      </c>
      <c r="AD145" s="31">
        <f t="shared" si="8"/>
        <v>95</v>
      </c>
      <c r="AE145" s="170">
        <f t="shared" si="6"/>
        <v>0.63600000000000001</v>
      </c>
    </row>
  </sheetData>
  <sortState xmlns:xlrd2="http://schemas.microsoft.com/office/spreadsheetml/2017/richdata2" ref="A17:AD144">
    <sortCondition ref="E17:E144"/>
    <sortCondition ref="C17:C144"/>
  </sortState>
  <conditionalFormatting sqref="A22:B23">
    <cfRule type="expression" dxfId="51" priority="114" stopIfTrue="1">
      <formula>#REF!=1</formula>
    </cfRule>
  </conditionalFormatting>
  <conditionalFormatting sqref="A24:B28">
    <cfRule type="expression" dxfId="50" priority="48" stopIfTrue="1">
      <formula>#REF!=1</formula>
    </cfRule>
  </conditionalFormatting>
  <conditionalFormatting sqref="A32:B33">
    <cfRule type="expression" dxfId="49" priority="98" stopIfTrue="1">
      <formula>#REF!=1</formula>
    </cfRule>
  </conditionalFormatting>
  <conditionalFormatting sqref="A52:B54">
    <cfRule type="expression" dxfId="48" priority="45" stopIfTrue="1">
      <formula>#REF!=1</formula>
    </cfRule>
  </conditionalFormatting>
  <conditionalFormatting sqref="A68:B70">
    <cfRule type="expression" dxfId="47" priority="43" stopIfTrue="1">
      <formula>#REF!=1</formula>
    </cfRule>
  </conditionalFormatting>
  <conditionalFormatting sqref="A72:B73">
    <cfRule type="expression" dxfId="46" priority="86" stopIfTrue="1">
      <formula>#REF!=1</formula>
    </cfRule>
  </conditionalFormatting>
  <conditionalFormatting sqref="A82:B84 A86:B91">
    <cfRule type="expression" dxfId="45" priority="87" stopIfTrue="1">
      <formula>#REF!=1</formula>
    </cfRule>
  </conditionalFormatting>
  <conditionalFormatting sqref="A93:B94">
    <cfRule type="expression" dxfId="44" priority="119" stopIfTrue="1">
      <formula>#REF!=1</formula>
    </cfRule>
  </conditionalFormatting>
  <conditionalFormatting sqref="A105:B106">
    <cfRule type="expression" dxfId="43" priority="76" stopIfTrue="1">
      <formula>#REF!=1</formula>
    </cfRule>
  </conditionalFormatting>
  <conditionalFormatting sqref="A108:B110">
    <cfRule type="expression" dxfId="42" priority="77" stopIfTrue="1">
      <formula>#REF!=1</formula>
    </cfRule>
  </conditionalFormatting>
  <conditionalFormatting sqref="A114:B115">
    <cfRule type="expression" dxfId="41" priority="113" stopIfTrue="1">
      <formula>#REF!=1</formula>
    </cfRule>
  </conditionalFormatting>
  <conditionalFormatting sqref="A120:B127">
    <cfRule type="expression" dxfId="40" priority="78" stopIfTrue="1">
      <formula>#REF!=1</formula>
    </cfRule>
  </conditionalFormatting>
  <conditionalFormatting sqref="A129:B129">
    <cfRule type="expression" dxfId="39" priority="96" stopIfTrue="1">
      <formula>#REF!=1</formula>
    </cfRule>
  </conditionalFormatting>
  <conditionalFormatting sqref="A133:B134">
    <cfRule type="expression" dxfId="38" priority="79" stopIfTrue="1">
      <formula>#REF!=1</formula>
    </cfRule>
  </conditionalFormatting>
  <conditionalFormatting sqref="A136:B137">
    <cfRule type="expression" dxfId="37" priority="81" stopIfTrue="1">
      <formula>#REF!=1</formula>
    </cfRule>
  </conditionalFormatting>
  <conditionalFormatting sqref="A141:B142">
    <cfRule type="expression" dxfId="36" priority="83" stopIfTrue="1">
      <formula>#REF!=1</formula>
    </cfRule>
  </conditionalFormatting>
  <conditionalFormatting sqref="I2">
    <cfRule type="expression" dxfId="35" priority="41">
      <formula>#REF!=1</formula>
    </cfRule>
  </conditionalFormatting>
  <conditionalFormatting sqref="I3">
    <cfRule type="expression" dxfId="34" priority="42">
      <formula>#REF!=2</formula>
    </cfRule>
  </conditionalFormatting>
  <conditionalFormatting sqref="K2">
    <cfRule type="expression" dxfId="33" priority="39">
      <formula>#REF!=1</formula>
    </cfRule>
  </conditionalFormatting>
  <conditionalFormatting sqref="K3">
    <cfRule type="expression" dxfId="32" priority="10">
      <formula>#REF!=2</formula>
    </cfRule>
  </conditionalFormatting>
  <conditionalFormatting sqref="M2">
    <cfRule type="expression" dxfId="31" priority="36">
      <formula>#REF!=1</formula>
    </cfRule>
  </conditionalFormatting>
  <conditionalFormatting sqref="M3">
    <cfRule type="expression" dxfId="30" priority="9">
      <formula>#REF!=2</formula>
    </cfRule>
  </conditionalFormatting>
  <conditionalFormatting sqref="O2:Q2">
    <cfRule type="expression" dxfId="29" priority="15">
      <formula>#REF!=1</formula>
    </cfRule>
  </conditionalFormatting>
  <conditionalFormatting sqref="O3:Q3">
    <cfRule type="expression" dxfId="28" priority="7">
      <formula>#REF!=2</formula>
    </cfRule>
  </conditionalFormatting>
  <conditionalFormatting sqref="S2">
    <cfRule type="expression" dxfId="27" priority="30">
      <formula>#REF!=1</formula>
    </cfRule>
  </conditionalFormatting>
  <conditionalFormatting sqref="S3">
    <cfRule type="expression" dxfId="26" priority="6">
      <formula>#REF!=2</formula>
    </cfRule>
  </conditionalFormatting>
  <conditionalFormatting sqref="U2">
    <cfRule type="expression" dxfId="25" priority="27">
      <formula>#REF!=1</formula>
    </cfRule>
  </conditionalFormatting>
  <conditionalFormatting sqref="U3">
    <cfRule type="expression" dxfId="24" priority="5">
      <formula>#REF!=2</formula>
    </cfRule>
  </conditionalFormatting>
  <conditionalFormatting sqref="W2">
    <cfRule type="expression" dxfId="23" priority="24">
      <formula>#REF!=1</formula>
    </cfRule>
  </conditionalFormatting>
  <conditionalFormatting sqref="W3">
    <cfRule type="expression" dxfId="22" priority="4">
      <formula>#REF!=2</formula>
    </cfRule>
  </conditionalFormatting>
  <conditionalFormatting sqref="Y2">
    <cfRule type="expression" dxfId="21" priority="21">
      <formula>#REF!=1</formula>
    </cfRule>
  </conditionalFormatting>
  <conditionalFormatting sqref="Y3">
    <cfRule type="expression" dxfId="20" priority="3">
      <formula>#REF!=2</formula>
    </cfRule>
  </conditionalFormatting>
  <conditionalFormatting sqref="AA2">
    <cfRule type="expression" dxfId="19" priority="18">
      <formula>#REF!=1</formula>
    </cfRule>
  </conditionalFormatting>
  <conditionalFormatting sqref="AA3">
    <cfRule type="expression" dxfId="18" priority="2">
      <formula>#REF!=2</formula>
    </cfRule>
  </conditionalFormatting>
  <conditionalFormatting sqref="AC2">
    <cfRule type="expression" dxfId="17" priority="12">
      <formula>#REF!=1</formula>
    </cfRule>
  </conditionalFormatting>
  <conditionalFormatting sqref="AC3">
    <cfRule type="expression" dxfId="16" priority="1">
      <formula>#REF!=2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1CF3-3A80-4FD9-8970-8DC1275BB7B9}">
  <sheetPr>
    <tabColor rgb="FFFFFF00"/>
  </sheetPr>
  <dimension ref="A1:N145"/>
  <sheetViews>
    <sheetView zoomScale="85" zoomScaleNormal="85" workbookViewId="0">
      <pane xSplit="6" ySplit="16" topLeftCell="G17" activePane="bottomRight" state="frozen"/>
      <selection pane="topRight" activeCell="G1" sqref="G1"/>
      <selection pane="bottomLeft" activeCell="A17" sqref="A17"/>
      <selection pane="bottomRight" activeCell="C14" sqref="C14:C49"/>
    </sheetView>
  </sheetViews>
  <sheetFormatPr defaultRowHeight="12.75" x14ac:dyDescent="0.2"/>
  <cols>
    <col min="1" max="1" width="7.140625" customWidth="1"/>
    <col min="2" max="2" width="30.42578125" customWidth="1"/>
    <col min="4" max="4" width="9.5703125" customWidth="1"/>
    <col min="5" max="5" width="4.7109375" customWidth="1"/>
    <col min="6" max="6" width="2.140625" customWidth="1"/>
    <col min="7" max="7" width="10.28515625" customWidth="1"/>
    <col min="8" max="8" width="11.5703125" customWidth="1"/>
    <col min="9" max="10" width="11.5703125" bestFit="1" customWidth="1"/>
    <col min="12" max="12" width="11.5703125" customWidth="1"/>
    <col min="13" max="13" width="11.5703125" bestFit="1" customWidth="1"/>
  </cols>
  <sheetData>
    <row r="1" spans="1:14" x14ac:dyDescent="0.2">
      <c r="F1" s="1"/>
      <c r="I1" s="2"/>
      <c r="J1" s="2"/>
      <c r="M1" s="2"/>
    </row>
    <row r="2" spans="1:14" x14ac:dyDescent="0.2">
      <c r="F2" s="1"/>
      <c r="G2" s="3"/>
      <c r="M2" s="157" t="s">
        <v>448</v>
      </c>
    </row>
    <row r="3" spans="1:14" x14ac:dyDescent="0.2">
      <c r="F3" s="1"/>
      <c r="G3" s="4"/>
      <c r="M3" s="157" t="s">
        <v>449</v>
      </c>
    </row>
    <row r="4" spans="1:14" x14ac:dyDescent="0.2">
      <c r="C4" s="6"/>
      <c r="D4" s="6"/>
      <c r="F4" s="7"/>
      <c r="G4" s="2"/>
      <c r="M4" s="157" t="s">
        <v>447</v>
      </c>
    </row>
    <row r="5" spans="1:14" x14ac:dyDescent="0.2">
      <c r="A5" s="5" t="s">
        <v>444</v>
      </c>
      <c r="F5" s="1"/>
      <c r="G5" s="3"/>
      <c r="N5" s="70"/>
    </row>
    <row r="6" spans="1:14" ht="18.75" thickBot="1" x14ac:dyDescent="0.3">
      <c r="F6" s="1"/>
      <c r="G6" s="157">
        <v>1</v>
      </c>
      <c r="H6" s="157">
        <f>G6+1</f>
        <v>2</v>
      </c>
      <c r="I6" s="157">
        <f t="shared" ref="I6:M6" si="0">H6+1</f>
        <v>3</v>
      </c>
      <c r="J6" s="158">
        <f t="shared" si="0"/>
        <v>4</v>
      </c>
      <c r="K6" s="158"/>
      <c r="L6" s="157">
        <f>J6+1</f>
        <v>5</v>
      </c>
      <c r="M6" s="158">
        <f t="shared" si="0"/>
        <v>6</v>
      </c>
      <c r="N6" s="158"/>
    </row>
    <row r="7" spans="1:14" x14ac:dyDescent="0.2">
      <c r="A7" s="156" t="s">
        <v>442</v>
      </c>
      <c r="F7" s="1"/>
      <c r="G7" s="71"/>
      <c r="H7" s="141"/>
      <c r="I7" s="142"/>
      <c r="J7" s="150"/>
      <c r="L7" s="137"/>
      <c r="M7" s="153"/>
    </row>
    <row r="8" spans="1:14" x14ac:dyDescent="0.2">
      <c r="A8" s="159" t="s">
        <v>443</v>
      </c>
      <c r="F8" s="1"/>
      <c r="G8" s="72" t="s">
        <v>5</v>
      </c>
      <c r="H8" s="143" t="s">
        <v>436</v>
      </c>
      <c r="I8" s="144" t="s">
        <v>436</v>
      </c>
      <c r="J8" s="151" t="s">
        <v>436</v>
      </c>
      <c r="L8" s="138" t="s">
        <v>434</v>
      </c>
      <c r="M8" s="154" t="s">
        <v>434</v>
      </c>
    </row>
    <row r="9" spans="1:14" x14ac:dyDescent="0.2">
      <c r="A9" s="3"/>
      <c r="F9" s="1"/>
      <c r="G9" s="72" t="s">
        <v>10</v>
      </c>
      <c r="H9" s="143" t="s">
        <v>437</v>
      </c>
      <c r="I9" s="144" t="s">
        <v>437</v>
      </c>
      <c r="J9" s="151" t="s">
        <v>437</v>
      </c>
      <c r="L9" s="138" t="s">
        <v>435</v>
      </c>
      <c r="M9" s="154" t="s">
        <v>435</v>
      </c>
    </row>
    <row r="10" spans="1:14" x14ac:dyDescent="0.2">
      <c r="F10" s="1"/>
      <c r="G10" s="72" t="s">
        <v>21</v>
      </c>
      <c r="H10" s="145" t="s">
        <v>432</v>
      </c>
      <c r="I10" s="146" t="s">
        <v>8</v>
      </c>
      <c r="J10" s="152" t="s">
        <v>446</v>
      </c>
      <c r="L10" s="149" t="s">
        <v>8</v>
      </c>
      <c r="M10" s="155" t="s">
        <v>433</v>
      </c>
    </row>
    <row r="11" spans="1:14" x14ac:dyDescent="0.2">
      <c r="F11" s="1"/>
      <c r="G11" s="72" t="s">
        <v>26</v>
      </c>
      <c r="H11" s="145" t="s">
        <v>25</v>
      </c>
      <c r="I11" s="146"/>
      <c r="J11" s="151" t="s">
        <v>445</v>
      </c>
      <c r="L11" s="139"/>
      <c r="M11" s="154" t="s">
        <v>445</v>
      </c>
    </row>
    <row r="12" spans="1:14" x14ac:dyDescent="0.2">
      <c r="F12" s="1"/>
      <c r="G12" s="73"/>
      <c r="H12" s="147"/>
      <c r="I12" s="148"/>
      <c r="J12" s="135">
        <v>0.63595000000000002</v>
      </c>
      <c r="L12" s="140"/>
      <c r="M12" s="136">
        <v>0.94421999999999995</v>
      </c>
    </row>
    <row r="13" spans="1:14" ht="13.5" thickBot="1" x14ac:dyDescent="0.25">
      <c r="A13" s="17" t="s">
        <v>28</v>
      </c>
      <c r="B13" s="18"/>
      <c r="C13" s="19"/>
      <c r="D13" s="19" t="s">
        <v>29</v>
      </c>
      <c r="E13" s="20" t="s">
        <v>30</v>
      </c>
      <c r="F13" s="1"/>
      <c r="G13" s="191">
        <f>G145</f>
        <v>84009.079999999987</v>
      </c>
      <c r="H13" s="192">
        <f t="shared" ref="H13:M13" si="1">H145</f>
        <v>48090.349999999969</v>
      </c>
      <c r="I13" s="193">
        <f t="shared" si="1"/>
        <v>132099.43</v>
      </c>
      <c r="J13" s="193">
        <f t="shared" si="1"/>
        <v>84008.639999999999</v>
      </c>
      <c r="K13" s="194"/>
      <c r="L13" s="192">
        <f t="shared" si="1"/>
        <v>88929.989999999991</v>
      </c>
      <c r="M13" s="193">
        <f t="shared" si="1"/>
        <v>81686.49000000002</v>
      </c>
    </row>
    <row r="14" spans="1:14" ht="13.5" thickTop="1" x14ac:dyDescent="0.2">
      <c r="A14" s="21"/>
      <c r="B14" s="21"/>
      <c r="C14" s="7"/>
      <c r="D14" s="7"/>
      <c r="E14" s="7"/>
      <c r="F14" s="7"/>
      <c r="G14" s="74"/>
      <c r="H14" s="7"/>
      <c r="I14" s="23"/>
      <c r="J14" s="23"/>
      <c r="L14" s="7"/>
      <c r="M14" s="23"/>
    </row>
    <row r="15" spans="1:14" x14ac:dyDescent="0.2">
      <c r="A15" s="24"/>
      <c r="B15" s="25"/>
      <c r="C15" s="25"/>
      <c r="D15" s="25"/>
      <c r="E15" s="25"/>
      <c r="F15" s="1"/>
      <c r="G15" s="77">
        <v>0</v>
      </c>
      <c r="H15" s="69">
        <v>0</v>
      </c>
      <c r="I15" s="37">
        <v>0</v>
      </c>
      <c r="J15" s="37">
        <v>0</v>
      </c>
      <c r="L15" s="69">
        <v>0</v>
      </c>
      <c r="M15" s="37">
        <v>0</v>
      </c>
    </row>
    <row r="16" spans="1:14" x14ac:dyDescent="0.2">
      <c r="A16" s="26"/>
      <c r="B16" s="26"/>
      <c r="C16" s="27"/>
      <c r="D16" s="27"/>
      <c r="E16" s="27"/>
      <c r="F16" s="27"/>
      <c r="G16" s="75"/>
      <c r="H16" s="67"/>
      <c r="I16" s="29"/>
      <c r="J16" s="29"/>
      <c r="L16" s="67"/>
      <c r="M16" s="29"/>
    </row>
    <row r="17" spans="1:13" x14ac:dyDescent="0.2">
      <c r="A17" s="32" t="s">
        <v>32</v>
      </c>
      <c r="B17" s="33" t="s">
        <v>33</v>
      </c>
      <c r="C17" s="34" t="s">
        <v>300</v>
      </c>
      <c r="D17" s="35" t="s">
        <v>31</v>
      </c>
      <c r="E17" s="52">
        <v>1</v>
      </c>
      <c r="F17" s="1"/>
      <c r="G17" s="76">
        <v>1254.75</v>
      </c>
      <c r="H17" s="68">
        <v>556.0300000000002</v>
      </c>
      <c r="I17" s="55">
        <v>1810.7800000000002</v>
      </c>
      <c r="J17" s="55">
        <f t="shared" ref="J17:J48" si="2">ROUND(I17*$J$12,2)</f>
        <v>1151.57</v>
      </c>
      <c r="L17" s="68">
        <v>1292.7299999999998</v>
      </c>
      <c r="M17" s="55">
        <v>1220.6300000000001</v>
      </c>
    </row>
    <row r="18" spans="1:13" x14ac:dyDescent="0.2">
      <c r="A18" s="57" t="s">
        <v>34</v>
      </c>
      <c r="B18" s="58" t="s">
        <v>35</v>
      </c>
      <c r="C18" s="49" t="s">
        <v>301</v>
      </c>
      <c r="D18" s="50" t="s">
        <v>31</v>
      </c>
      <c r="E18" s="51">
        <v>2</v>
      </c>
      <c r="F18" s="1"/>
      <c r="G18" s="76">
        <v>926.11999999999989</v>
      </c>
      <c r="H18" s="68">
        <v>523.16000000000031</v>
      </c>
      <c r="I18" s="55">
        <v>1449.2800000000002</v>
      </c>
      <c r="J18" s="55">
        <f t="shared" si="2"/>
        <v>921.67</v>
      </c>
      <c r="L18" s="68">
        <v>960.72</v>
      </c>
      <c r="M18" s="55">
        <v>907.12000000000012</v>
      </c>
    </row>
    <row r="19" spans="1:13" x14ac:dyDescent="0.2">
      <c r="A19" s="57" t="s">
        <v>36</v>
      </c>
      <c r="B19" s="58" t="s">
        <v>37</v>
      </c>
      <c r="C19" s="49" t="s">
        <v>302</v>
      </c>
      <c r="D19" s="50" t="s">
        <v>31</v>
      </c>
      <c r="E19" s="51">
        <v>3</v>
      </c>
      <c r="F19" s="1"/>
      <c r="G19" s="76">
        <v>1716.6400000000003</v>
      </c>
      <c r="H19" s="68">
        <v>808.23</v>
      </c>
      <c r="I19" s="55">
        <v>2524.8700000000003</v>
      </c>
      <c r="J19" s="55">
        <f t="shared" si="2"/>
        <v>1605.69</v>
      </c>
      <c r="L19" s="68">
        <v>1789.8</v>
      </c>
      <c r="M19" s="55">
        <v>1689.96</v>
      </c>
    </row>
    <row r="20" spans="1:13" x14ac:dyDescent="0.2">
      <c r="A20" s="57" t="s">
        <v>39</v>
      </c>
      <c r="B20" s="58" t="s">
        <v>40</v>
      </c>
      <c r="C20" s="49" t="s">
        <v>303</v>
      </c>
      <c r="D20" s="50" t="s">
        <v>38</v>
      </c>
      <c r="E20" s="51">
        <v>4</v>
      </c>
      <c r="F20" s="1"/>
      <c r="G20" s="76">
        <v>1276.3399999999999</v>
      </c>
      <c r="H20" s="68">
        <v>783.67999999999961</v>
      </c>
      <c r="I20" s="55">
        <v>2060.0199999999995</v>
      </c>
      <c r="J20" s="55">
        <f t="shared" si="2"/>
        <v>1310.07</v>
      </c>
      <c r="L20" s="68">
        <v>1359.0399999999997</v>
      </c>
      <c r="M20" s="55">
        <v>1283.2299999999998</v>
      </c>
    </row>
    <row r="21" spans="1:13" x14ac:dyDescent="0.2">
      <c r="A21" s="45" t="s">
        <v>41</v>
      </c>
      <c r="B21" s="12" t="s">
        <v>42</v>
      </c>
      <c r="C21" s="42" t="s">
        <v>304</v>
      </c>
      <c r="D21" s="43" t="s">
        <v>43</v>
      </c>
      <c r="E21" s="44">
        <v>5</v>
      </c>
      <c r="F21" s="1"/>
      <c r="G21" s="77">
        <v>358.57000000000005</v>
      </c>
      <c r="H21" s="69">
        <v>192.85000000000002</v>
      </c>
      <c r="I21" s="37">
        <v>551.42000000000007</v>
      </c>
      <c r="J21" s="37">
        <f t="shared" si="2"/>
        <v>350.68</v>
      </c>
      <c r="L21" s="69">
        <v>379.25</v>
      </c>
      <c r="M21" s="37">
        <v>358.1</v>
      </c>
    </row>
    <row r="22" spans="1:13" x14ac:dyDescent="0.2">
      <c r="A22" s="45" t="s">
        <v>44</v>
      </c>
      <c r="B22" s="12" t="s">
        <v>45</v>
      </c>
      <c r="C22" s="42" t="s">
        <v>305</v>
      </c>
      <c r="D22" s="43" t="s">
        <v>43</v>
      </c>
      <c r="E22" s="44">
        <v>5</v>
      </c>
      <c r="F22" s="1"/>
      <c r="G22" s="77">
        <v>180.1</v>
      </c>
      <c r="H22" s="69">
        <v>6.5900000000000034</v>
      </c>
      <c r="I22" s="37">
        <v>186.69</v>
      </c>
      <c r="J22" s="37">
        <f t="shared" si="2"/>
        <v>118.73</v>
      </c>
      <c r="L22" s="69">
        <v>170.27</v>
      </c>
      <c r="M22" s="37">
        <v>160.77000000000001</v>
      </c>
    </row>
    <row r="23" spans="1:13" x14ac:dyDescent="0.2">
      <c r="A23" s="45" t="s">
        <v>46</v>
      </c>
      <c r="B23" s="12" t="s">
        <v>47</v>
      </c>
      <c r="C23" s="42" t="s">
        <v>306</v>
      </c>
      <c r="D23" s="43" t="s">
        <v>43</v>
      </c>
      <c r="E23" s="44">
        <v>5</v>
      </c>
      <c r="F23" s="1"/>
      <c r="G23" s="77">
        <v>64.58</v>
      </c>
      <c r="H23" s="69">
        <v>43.509999999999991</v>
      </c>
      <c r="I23" s="37">
        <v>108.08999999999999</v>
      </c>
      <c r="J23" s="37">
        <f t="shared" si="2"/>
        <v>68.739999999999995</v>
      </c>
      <c r="L23" s="69">
        <v>67.149999999999991</v>
      </c>
      <c r="M23" s="37">
        <v>63.4</v>
      </c>
    </row>
    <row r="24" spans="1:13" x14ac:dyDescent="0.2">
      <c r="A24" s="45" t="s">
        <v>48</v>
      </c>
      <c r="B24" s="12" t="s">
        <v>49</v>
      </c>
      <c r="C24" s="42" t="s">
        <v>307</v>
      </c>
      <c r="D24" s="43" t="s">
        <v>43</v>
      </c>
      <c r="E24" s="44">
        <v>5</v>
      </c>
      <c r="F24" s="1"/>
      <c r="G24" s="78">
        <v>0</v>
      </c>
      <c r="H24" s="70">
        <v>0</v>
      </c>
      <c r="I24" s="40">
        <v>0</v>
      </c>
      <c r="J24" s="40">
        <f t="shared" si="2"/>
        <v>0</v>
      </c>
      <c r="L24" s="70">
        <v>0</v>
      </c>
      <c r="M24" s="40">
        <v>0</v>
      </c>
    </row>
    <row r="25" spans="1:13" x14ac:dyDescent="0.2">
      <c r="A25" s="41" t="s">
        <v>50</v>
      </c>
      <c r="B25" s="16" t="s">
        <v>51</v>
      </c>
      <c r="C25" s="42" t="s">
        <v>308</v>
      </c>
      <c r="D25" s="43" t="s">
        <v>43</v>
      </c>
      <c r="E25" s="44">
        <v>5</v>
      </c>
      <c r="F25" s="1"/>
      <c r="G25" s="77">
        <v>1462.5700000000002</v>
      </c>
      <c r="H25" s="69">
        <v>1242.2399999999998</v>
      </c>
      <c r="I25" s="37">
        <v>2704.81</v>
      </c>
      <c r="J25" s="37">
        <f t="shared" si="2"/>
        <v>1720.12</v>
      </c>
      <c r="L25" s="69">
        <v>1776.1400000000003</v>
      </c>
      <c r="M25" s="37">
        <v>1677.0800000000002</v>
      </c>
    </row>
    <row r="26" spans="1:13" x14ac:dyDescent="0.2">
      <c r="A26" s="57" t="s">
        <v>52</v>
      </c>
      <c r="B26" s="58" t="s">
        <v>53</v>
      </c>
      <c r="C26" s="49" t="s">
        <v>309</v>
      </c>
      <c r="D26" s="50" t="s">
        <v>43</v>
      </c>
      <c r="E26" s="51">
        <v>5</v>
      </c>
      <c r="F26" s="1"/>
      <c r="G26" s="76">
        <v>1332.74</v>
      </c>
      <c r="H26" s="68">
        <v>695.07999999999993</v>
      </c>
      <c r="I26" s="55">
        <v>2027.82</v>
      </c>
      <c r="J26" s="55">
        <f t="shared" si="2"/>
        <v>1289.5899999999999</v>
      </c>
      <c r="L26" s="68">
        <v>1304.51</v>
      </c>
      <c r="M26" s="55">
        <v>1231.74</v>
      </c>
    </row>
    <row r="27" spans="1:13" x14ac:dyDescent="0.2">
      <c r="A27" s="45" t="s">
        <v>56</v>
      </c>
      <c r="B27" s="12" t="s">
        <v>57</v>
      </c>
      <c r="C27" s="42" t="s">
        <v>310</v>
      </c>
      <c r="D27" s="43" t="s">
        <v>43</v>
      </c>
      <c r="E27" s="44">
        <v>6</v>
      </c>
      <c r="F27" s="1"/>
      <c r="G27" s="77">
        <v>229.07</v>
      </c>
      <c r="H27" s="69">
        <v>90.81</v>
      </c>
      <c r="I27" s="37">
        <v>319.88</v>
      </c>
      <c r="J27" s="37">
        <f t="shared" si="2"/>
        <v>203.43</v>
      </c>
      <c r="L27" s="69">
        <v>242.69</v>
      </c>
      <c r="M27" s="37">
        <v>229.15</v>
      </c>
    </row>
    <row r="28" spans="1:13" x14ac:dyDescent="0.2">
      <c r="A28" s="41" t="s">
        <v>58</v>
      </c>
      <c r="B28" s="16" t="s">
        <v>59</v>
      </c>
      <c r="C28" s="42" t="s">
        <v>311</v>
      </c>
      <c r="D28" s="43" t="s">
        <v>43</v>
      </c>
      <c r="E28" s="44">
        <v>6</v>
      </c>
      <c r="F28" s="1"/>
      <c r="G28" s="77">
        <v>1634.5900000000001</v>
      </c>
      <c r="H28" s="69">
        <v>954</v>
      </c>
      <c r="I28" s="37">
        <v>2588.59</v>
      </c>
      <c r="J28" s="37">
        <f t="shared" si="2"/>
        <v>1646.21</v>
      </c>
      <c r="L28" s="69">
        <v>1740.4599999999998</v>
      </c>
      <c r="M28" s="37">
        <v>1643.39</v>
      </c>
    </row>
    <row r="29" spans="1:13" x14ac:dyDescent="0.2">
      <c r="A29" s="57" t="s">
        <v>60</v>
      </c>
      <c r="B29" s="58" t="s">
        <v>61</v>
      </c>
      <c r="C29" s="49" t="s">
        <v>312</v>
      </c>
      <c r="D29" s="50" t="s">
        <v>38</v>
      </c>
      <c r="E29" s="51">
        <v>6</v>
      </c>
      <c r="F29" s="1"/>
      <c r="G29" s="76">
        <v>293.7</v>
      </c>
      <c r="H29" s="68">
        <v>181.15000000000003</v>
      </c>
      <c r="I29" s="55">
        <v>474.85</v>
      </c>
      <c r="J29" s="55">
        <f t="shared" si="2"/>
        <v>301.98</v>
      </c>
      <c r="L29" s="68">
        <v>313.19</v>
      </c>
      <c r="M29" s="55">
        <v>295.72000000000003</v>
      </c>
    </row>
    <row r="30" spans="1:13" x14ac:dyDescent="0.2">
      <c r="A30" s="47" t="s">
        <v>62</v>
      </c>
      <c r="B30" s="48" t="s">
        <v>63</v>
      </c>
      <c r="C30" s="49" t="s">
        <v>313</v>
      </c>
      <c r="D30" s="50" t="s">
        <v>64</v>
      </c>
      <c r="E30" s="51">
        <v>7</v>
      </c>
      <c r="F30" s="1"/>
      <c r="G30" s="76">
        <v>2315.4300000000003</v>
      </c>
      <c r="H30" s="68">
        <v>1037.7800000000002</v>
      </c>
      <c r="I30" s="55">
        <v>3353.2100000000005</v>
      </c>
      <c r="J30" s="55">
        <f t="shared" si="2"/>
        <v>2132.4699999999998</v>
      </c>
      <c r="L30" s="68">
        <v>2418.5199999999995</v>
      </c>
      <c r="M30" s="55" t="s">
        <v>450</v>
      </c>
    </row>
    <row r="31" spans="1:13" x14ac:dyDescent="0.2">
      <c r="A31" s="45" t="s">
        <v>66</v>
      </c>
      <c r="B31" s="12" t="s">
        <v>67</v>
      </c>
      <c r="C31" s="42" t="s">
        <v>314</v>
      </c>
      <c r="D31" s="43" t="s">
        <v>68</v>
      </c>
      <c r="E31" s="44">
        <v>9</v>
      </c>
      <c r="F31" s="1"/>
      <c r="G31" s="77">
        <v>172.56</v>
      </c>
      <c r="H31" s="69">
        <v>121.89999999999998</v>
      </c>
      <c r="I31" s="37">
        <v>294.45999999999998</v>
      </c>
      <c r="J31" s="37">
        <f t="shared" si="2"/>
        <v>187.26</v>
      </c>
      <c r="L31" s="69">
        <v>173.21000000000004</v>
      </c>
      <c r="M31" s="37">
        <v>163.55000000000001</v>
      </c>
    </row>
    <row r="32" spans="1:13" x14ac:dyDescent="0.2">
      <c r="A32" s="45" t="s">
        <v>69</v>
      </c>
      <c r="B32" s="12" t="s">
        <v>70</v>
      </c>
      <c r="C32" s="42" t="s">
        <v>315</v>
      </c>
      <c r="D32" s="43" t="s">
        <v>65</v>
      </c>
      <c r="E32" s="44">
        <v>9</v>
      </c>
      <c r="F32" s="1"/>
      <c r="G32" s="77">
        <v>316.62</v>
      </c>
      <c r="H32" s="69">
        <v>150.80000000000001</v>
      </c>
      <c r="I32" s="37">
        <v>467.42</v>
      </c>
      <c r="J32" s="37">
        <f t="shared" si="2"/>
        <v>297.26</v>
      </c>
      <c r="L32" s="69">
        <v>328.87</v>
      </c>
      <c r="M32" s="37">
        <v>310.52999999999997</v>
      </c>
    </row>
    <row r="33" spans="1:13" x14ac:dyDescent="0.2">
      <c r="A33" s="45" t="s">
        <v>71</v>
      </c>
      <c r="B33" s="12" t="s">
        <v>72</v>
      </c>
      <c r="C33" s="42" t="s">
        <v>316</v>
      </c>
      <c r="D33" s="43" t="s">
        <v>65</v>
      </c>
      <c r="E33" s="44">
        <v>9</v>
      </c>
      <c r="F33" s="1"/>
      <c r="G33" s="77">
        <v>98</v>
      </c>
      <c r="H33" s="69">
        <v>54.900000000000006</v>
      </c>
      <c r="I33" s="37">
        <v>152.9</v>
      </c>
      <c r="J33" s="37">
        <f t="shared" si="2"/>
        <v>97.24</v>
      </c>
      <c r="L33" s="69">
        <v>99.919999999999987</v>
      </c>
      <c r="M33" s="37">
        <v>94.35</v>
      </c>
    </row>
    <row r="34" spans="1:13" x14ac:dyDescent="0.2">
      <c r="A34" s="41" t="s">
        <v>73</v>
      </c>
      <c r="B34" s="16" t="s">
        <v>74</v>
      </c>
      <c r="C34" s="42" t="s">
        <v>317</v>
      </c>
      <c r="D34" s="43" t="s">
        <v>68</v>
      </c>
      <c r="E34" s="44">
        <v>9</v>
      </c>
      <c r="F34" s="1"/>
      <c r="G34" s="77">
        <v>315.85000000000002</v>
      </c>
      <c r="H34" s="69">
        <v>212.1400000000001</v>
      </c>
      <c r="I34" s="37">
        <v>527.99000000000012</v>
      </c>
      <c r="J34" s="37">
        <f t="shared" si="2"/>
        <v>335.78</v>
      </c>
      <c r="L34" s="69">
        <v>339.94999999999993</v>
      </c>
      <c r="M34" s="37">
        <v>320.99</v>
      </c>
    </row>
    <row r="35" spans="1:13" x14ac:dyDescent="0.2">
      <c r="A35" s="57" t="s">
        <v>75</v>
      </c>
      <c r="B35" s="58" t="s">
        <v>76</v>
      </c>
      <c r="C35" s="49" t="s">
        <v>318</v>
      </c>
      <c r="D35" s="50" t="s">
        <v>65</v>
      </c>
      <c r="E35" s="51">
        <v>9</v>
      </c>
      <c r="F35" s="1"/>
      <c r="G35" s="76">
        <v>571.44999999999993</v>
      </c>
      <c r="H35" s="68">
        <v>343.71000000000004</v>
      </c>
      <c r="I35" s="55">
        <v>915.16</v>
      </c>
      <c r="J35" s="55">
        <f t="shared" si="2"/>
        <v>582</v>
      </c>
      <c r="L35" s="68">
        <v>607.93999999999994</v>
      </c>
      <c r="M35" s="55">
        <v>574.03</v>
      </c>
    </row>
    <row r="36" spans="1:13" x14ac:dyDescent="0.2">
      <c r="A36" s="47" t="s">
        <v>77</v>
      </c>
      <c r="B36" s="48" t="s">
        <v>78</v>
      </c>
      <c r="C36" s="49" t="s">
        <v>319</v>
      </c>
      <c r="D36" s="50" t="s">
        <v>64</v>
      </c>
      <c r="E36" s="51">
        <v>10</v>
      </c>
      <c r="F36" s="1"/>
      <c r="G36" s="76">
        <v>1498.13</v>
      </c>
      <c r="H36" s="68">
        <v>732.0300000000002</v>
      </c>
      <c r="I36" s="55">
        <v>2230.1600000000003</v>
      </c>
      <c r="J36" s="55">
        <f t="shared" si="2"/>
        <v>1418.27</v>
      </c>
      <c r="L36" s="68">
        <v>1570.8899999999999</v>
      </c>
      <c r="M36" s="55">
        <v>1483.27</v>
      </c>
    </row>
    <row r="37" spans="1:13" x14ac:dyDescent="0.2">
      <c r="A37" s="47" t="s">
        <v>79</v>
      </c>
      <c r="B37" s="48" t="s">
        <v>80</v>
      </c>
      <c r="C37" s="49" t="s">
        <v>320</v>
      </c>
      <c r="D37" s="50" t="s">
        <v>65</v>
      </c>
      <c r="E37" s="51">
        <v>11</v>
      </c>
      <c r="F37" s="1"/>
      <c r="G37" s="76">
        <v>1069.1400000000001</v>
      </c>
      <c r="H37" s="68">
        <v>560.19000000000005</v>
      </c>
      <c r="I37" s="55">
        <v>1629.3300000000002</v>
      </c>
      <c r="J37" s="55">
        <f t="shared" si="2"/>
        <v>1036.17</v>
      </c>
      <c r="L37" s="68">
        <v>1166.5600000000002</v>
      </c>
      <c r="M37" s="55">
        <v>1101.49</v>
      </c>
    </row>
    <row r="38" spans="1:13" x14ac:dyDescent="0.2">
      <c r="A38" s="45" t="s">
        <v>81</v>
      </c>
      <c r="B38" s="12" t="s">
        <v>82</v>
      </c>
      <c r="C38" s="42" t="s">
        <v>321</v>
      </c>
      <c r="D38" s="43" t="s">
        <v>64</v>
      </c>
      <c r="E38" s="44">
        <v>12</v>
      </c>
      <c r="F38" s="1"/>
      <c r="G38" s="78">
        <v>4</v>
      </c>
      <c r="H38" s="70">
        <v>3.0199999999999996</v>
      </c>
      <c r="I38" s="40">
        <v>7.02</v>
      </c>
      <c r="J38" s="40">
        <f t="shared" si="2"/>
        <v>4.46</v>
      </c>
      <c r="L38" s="70">
        <v>4.13</v>
      </c>
      <c r="M38" s="40">
        <v>4.13</v>
      </c>
    </row>
    <row r="39" spans="1:13" x14ac:dyDescent="0.2">
      <c r="A39" s="57" t="s">
        <v>83</v>
      </c>
      <c r="B39" s="58" t="s">
        <v>84</v>
      </c>
      <c r="C39" s="49" t="s">
        <v>322</v>
      </c>
      <c r="D39" s="50" t="s">
        <v>64</v>
      </c>
      <c r="E39" s="51">
        <v>12</v>
      </c>
      <c r="F39" s="1"/>
      <c r="G39" s="76">
        <v>2610.6400000000003</v>
      </c>
      <c r="H39" s="68">
        <v>734.56</v>
      </c>
      <c r="I39" s="55">
        <v>3345.2000000000003</v>
      </c>
      <c r="J39" s="55">
        <f t="shared" si="2"/>
        <v>2127.38</v>
      </c>
      <c r="L39" s="68">
        <v>2625.72</v>
      </c>
      <c r="M39" s="55">
        <v>2479.2599999999998</v>
      </c>
    </row>
    <row r="40" spans="1:13" x14ac:dyDescent="0.2">
      <c r="A40" s="57" t="s">
        <v>85</v>
      </c>
      <c r="B40" s="58" t="s">
        <v>86</v>
      </c>
      <c r="C40" s="49" t="s">
        <v>323</v>
      </c>
      <c r="D40" s="50" t="s">
        <v>64</v>
      </c>
      <c r="E40" s="51">
        <v>14</v>
      </c>
      <c r="F40" s="1"/>
      <c r="G40" s="76">
        <v>4162.5</v>
      </c>
      <c r="H40" s="68">
        <v>1448.7200000000003</v>
      </c>
      <c r="I40" s="55">
        <v>5611.22</v>
      </c>
      <c r="J40" s="55">
        <f t="shared" si="2"/>
        <v>3568.46</v>
      </c>
      <c r="L40" s="68">
        <v>4289.62</v>
      </c>
      <c r="M40" s="55">
        <v>4050.3499999999995</v>
      </c>
    </row>
    <row r="41" spans="1:13" x14ac:dyDescent="0.2">
      <c r="A41" s="47" t="s">
        <v>87</v>
      </c>
      <c r="B41" s="48" t="s">
        <v>88</v>
      </c>
      <c r="C41" s="49" t="s">
        <v>324</v>
      </c>
      <c r="D41" s="50" t="s">
        <v>64</v>
      </c>
      <c r="E41" s="51">
        <v>15</v>
      </c>
      <c r="F41" s="1"/>
      <c r="G41" s="76">
        <v>3454.0600000000004</v>
      </c>
      <c r="H41" s="68">
        <v>3402.7299999999996</v>
      </c>
      <c r="I41" s="55">
        <v>6856.79</v>
      </c>
      <c r="J41" s="55">
        <f t="shared" si="2"/>
        <v>4360.58</v>
      </c>
      <c r="L41" s="68">
        <v>3888.03</v>
      </c>
      <c r="M41" s="55">
        <v>3671.16</v>
      </c>
    </row>
    <row r="42" spans="1:13" x14ac:dyDescent="0.2">
      <c r="A42" s="47" t="s">
        <v>89</v>
      </c>
      <c r="B42" s="58" t="s">
        <v>90</v>
      </c>
      <c r="C42" s="49" t="s">
        <v>325</v>
      </c>
      <c r="D42" s="50" t="s">
        <v>64</v>
      </c>
      <c r="E42" s="51">
        <v>16</v>
      </c>
      <c r="F42" s="1"/>
      <c r="G42" s="76">
        <v>2570.63</v>
      </c>
      <c r="H42" s="68">
        <v>1305.0100000000002</v>
      </c>
      <c r="I42" s="55">
        <v>3875.6400000000003</v>
      </c>
      <c r="J42" s="55">
        <f t="shared" si="2"/>
        <v>2464.71</v>
      </c>
      <c r="L42" s="68">
        <v>2712.41</v>
      </c>
      <c r="M42" s="55">
        <v>2561.11</v>
      </c>
    </row>
    <row r="43" spans="1:13" x14ac:dyDescent="0.2">
      <c r="A43" s="47" t="s">
        <v>91</v>
      </c>
      <c r="B43" s="48" t="s">
        <v>92</v>
      </c>
      <c r="C43" s="49" t="s">
        <v>326</v>
      </c>
      <c r="D43" s="50" t="s">
        <v>64</v>
      </c>
      <c r="E43" s="51">
        <v>17</v>
      </c>
      <c r="F43" s="1"/>
      <c r="G43" s="76">
        <v>786.25</v>
      </c>
      <c r="H43" s="68">
        <v>1235.8400000000001</v>
      </c>
      <c r="I43" s="55">
        <v>2022.0900000000001</v>
      </c>
      <c r="J43" s="55">
        <f t="shared" si="2"/>
        <v>1285.95</v>
      </c>
      <c r="L43" s="68">
        <v>951.3</v>
      </c>
      <c r="M43" s="55">
        <v>898.24</v>
      </c>
    </row>
    <row r="44" spans="1:13" x14ac:dyDescent="0.2">
      <c r="A44" s="45" t="s">
        <v>94</v>
      </c>
      <c r="B44" s="12" t="s">
        <v>95</v>
      </c>
      <c r="C44" s="42" t="s">
        <v>327</v>
      </c>
      <c r="D44" s="43" t="s">
        <v>93</v>
      </c>
      <c r="E44" s="44">
        <v>19</v>
      </c>
      <c r="F44" s="1"/>
      <c r="G44" s="77">
        <v>144.31</v>
      </c>
      <c r="H44" s="69">
        <v>109.21000000000001</v>
      </c>
      <c r="I44" s="37">
        <v>253.52</v>
      </c>
      <c r="J44" s="37">
        <f t="shared" si="2"/>
        <v>161.22999999999999</v>
      </c>
      <c r="L44" s="69">
        <v>155.53</v>
      </c>
      <c r="M44" s="37">
        <v>146.85</v>
      </c>
    </row>
    <row r="45" spans="1:13" x14ac:dyDescent="0.2">
      <c r="A45" s="45" t="s">
        <v>96</v>
      </c>
      <c r="B45" s="12" t="s">
        <v>97</v>
      </c>
      <c r="C45" s="42" t="s">
        <v>328</v>
      </c>
      <c r="D45" s="43" t="s">
        <v>93</v>
      </c>
      <c r="E45" s="44">
        <v>19</v>
      </c>
      <c r="F45" s="1"/>
      <c r="G45" s="78">
        <v>0</v>
      </c>
      <c r="H45" s="70">
        <v>0</v>
      </c>
      <c r="I45" s="40">
        <v>0</v>
      </c>
      <c r="J45" s="40">
        <f t="shared" si="2"/>
        <v>0</v>
      </c>
      <c r="L45" s="70">
        <v>0</v>
      </c>
      <c r="M45" s="40">
        <v>0</v>
      </c>
    </row>
    <row r="46" spans="1:13" x14ac:dyDescent="0.2">
      <c r="A46" s="45" t="s">
        <v>98</v>
      </c>
      <c r="B46" s="12" t="s">
        <v>99</v>
      </c>
      <c r="C46" s="42" t="s">
        <v>329</v>
      </c>
      <c r="D46" s="43" t="s">
        <v>93</v>
      </c>
      <c r="E46" s="44">
        <v>19</v>
      </c>
      <c r="F46" s="1"/>
      <c r="G46" s="78">
        <v>0</v>
      </c>
      <c r="H46" s="70">
        <v>0</v>
      </c>
      <c r="I46" s="40">
        <v>0</v>
      </c>
      <c r="J46" s="40">
        <f t="shared" si="2"/>
        <v>0</v>
      </c>
      <c r="L46" s="70">
        <v>0</v>
      </c>
      <c r="M46" s="40">
        <v>0</v>
      </c>
    </row>
    <row r="47" spans="1:13" x14ac:dyDescent="0.2">
      <c r="A47" s="45" t="s">
        <v>100</v>
      </c>
      <c r="B47" s="12" t="s">
        <v>101</v>
      </c>
      <c r="C47" s="42" t="s">
        <v>330</v>
      </c>
      <c r="D47" s="43" t="s">
        <v>93</v>
      </c>
      <c r="E47" s="44">
        <v>19</v>
      </c>
      <c r="F47" s="1"/>
      <c r="G47" s="78">
        <v>3</v>
      </c>
      <c r="H47" s="70">
        <v>2.6500000000000004</v>
      </c>
      <c r="I47" s="40">
        <v>5.65</v>
      </c>
      <c r="J47" s="40">
        <f t="shared" si="2"/>
        <v>3.59</v>
      </c>
      <c r="L47" s="70">
        <v>3.39</v>
      </c>
      <c r="M47" s="40">
        <v>3.39</v>
      </c>
    </row>
    <row r="48" spans="1:13" x14ac:dyDescent="0.2">
      <c r="A48" s="45" t="s">
        <v>102</v>
      </c>
      <c r="B48" s="12" t="s">
        <v>103</v>
      </c>
      <c r="C48" s="42" t="s">
        <v>331</v>
      </c>
      <c r="D48" s="43" t="s">
        <v>93</v>
      </c>
      <c r="E48" s="44">
        <v>19</v>
      </c>
      <c r="F48" s="1"/>
      <c r="G48" s="78">
        <v>0</v>
      </c>
      <c r="H48" s="70">
        <v>0</v>
      </c>
      <c r="I48" s="40">
        <v>0</v>
      </c>
      <c r="J48" s="40">
        <f t="shared" si="2"/>
        <v>0</v>
      </c>
      <c r="L48" s="70">
        <v>0</v>
      </c>
      <c r="M48" s="40">
        <v>0</v>
      </c>
    </row>
    <row r="49" spans="1:13" x14ac:dyDescent="0.2">
      <c r="A49" s="45" t="s">
        <v>104</v>
      </c>
      <c r="B49" s="12" t="s">
        <v>105</v>
      </c>
      <c r="C49" s="42" t="s">
        <v>332</v>
      </c>
      <c r="D49" s="43" t="s">
        <v>93</v>
      </c>
      <c r="E49" s="44">
        <v>19</v>
      </c>
      <c r="F49" s="1"/>
      <c r="G49" s="78">
        <v>0</v>
      </c>
      <c r="H49" s="70">
        <v>0</v>
      </c>
      <c r="I49" s="40">
        <v>0</v>
      </c>
      <c r="J49" s="40">
        <f t="shared" ref="J49:J80" si="3">ROUND(I49*$J$12,2)</f>
        <v>0</v>
      </c>
      <c r="L49" s="70">
        <v>0</v>
      </c>
      <c r="M49" s="40">
        <v>0</v>
      </c>
    </row>
    <row r="50" spans="1:13" x14ac:dyDescent="0.2">
      <c r="A50" s="45" t="s">
        <v>106</v>
      </c>
      <c r="B50" s="12" t="s">
        <v>107</v>
      </c>
      <c r="C50" s="42" t="s">
        <v>333</v>
      </c>
      <c r="D50" s="43" t="s">
        <v>93</v>
      </c>
      <c r="E50" s="44">
        <v>19</v>
      </c>
      <c r="F50" s="1"/>
      <c r="G50" s="78">
        <v>0</v>
      </c>
      <c r="H50" s="70">
        <v>0</v>
      </c>
      <c r="I50" s="40">
        <v>0</v>
      </c>
      <c r="J50" s="40">
        <f t="shared" si="3"/>
        <v>0</v>
      </c>
      <c r="L50" s="70">
        <v>0</v>
      </c>
      <c r="M50" s="40">
        <v>0</v>
      </c>
    </row>
    <row r="51" spans="1:13" x14ac:dyDescent="0.2">
      <c r="A51" s="57" t="s">
        <v>108</v>
      </c>
      <c r="B51" s="58" t="s">
        <v>109</v>
      </c>
      <c r="C51" s="49" t="s">
        <v>334</v>
      </c>
      <c r="D51" s="50" t="s">
        <v>93</v>
      </c>
      <c r="E51" s="51">
        <v>19</v>
      </c>
      <c r="F51" s="1"/>
      <c r="G51" s="76">
        <v>284.12</v>
      </c>
      <c r="H51" s="68">
        <v>118.90000000000003</v>
      </c>
      <c r="I51" s="55">
        <v>403.02000000000004</v>
      </c>
      <c r="J51" s="55">
        <f t="shared" si="3"/>
        <v>256.3</v>
      </c>
      <c r="L51" s="68">
        <v>304.29999999999995</v>
      </c>
      <c r="M51" s="55">
        <v>287.32</v>
      </c>
    </row>
    <row r="52" spans="1:13" x14ac:dyDescent="0.2">
      <c r="A52" s="41" t="s">
        <v>111</v>
      </c>
      <c r="B52" s="16" t="s">
        <v>112</v>
      </c>
      <c r="C52" s="42" t="s">
        <v>335</v>
      </c>
      <c r="D52" s="43" t="s">
        <v>110</v>
      </c>
      <c r="E52" s="46">
        <v>20</v>
      </c>
      <c r="F52" s="1"/>
      <c r="G52" s="77">
        <v>1088.76</v>
      </c>
      <c r="H52" s="69">
        <v>816.83999999999992</v>
      </c>
      <c r="I52" s="37">
        <v>1905.6</v>
      </c>
      <c r="J52" s="37">
        <f t="shared" si="3"/>
        <v>1211.8699999999999</v>
      </c>
      <c r="L52" s="69">
        <v>1121.5999999999999</v>
      </c>
      <c r="M52" s="37">
        <v>1059.05</v>
      </c>
    </row>
    <row r="53" spans="1:13" x14ac:dyDescent="0.2">
      <c r="A53" s="57" t="s">
        <v>113</v>
      </c>
      <c r="B53" s="58" t="s">
        <v>114</v>
      </c>
      <c r="C53" s="49" t="s">
        <v>336</v>
      </c>
      <c r="D53" s="50" t="s">
        <v>110</v>
      </c>
      <c r="E53" s="59">
        <v>20</v>
      </c>
      <c r="F53" s="1"/>
      <c r="G53" s="76">
        <v>892.42</v>
      </c>
      <c r="H53" s="68">
        <v>702.44000000000017</v>
      </c>
      <c r="I53" s="55">
        <v>1594.8600000000001</v>
      </c>
      <c r="J53" s="55">
        <f t="shared" si="3"/>
        <v>1014.25</v>
      </c>
      <c r="L53" s="68">
        <v>976.81999999999994</v>
      </c>
      <c r="M53" s="55">
        <v>922.33</v>
      </c>
    </row>
    <row r="54" spans="1:13" x14ac:dyDescent="0.2">
      <c r="A54" s="57" t="s">
        <v>115</v>
      </c>
      <c r="B54" s="58" t="s">
        <v>116</v>
      </c>
      <c r="C54" s="49" t="s">
        <v>337</v>
      </c>
      <c r="D54" s="50" t="s">
        <v>110</v>
      </c>
      <c r="E54" s="59">
        <v>21</v>
      </c>
      <c r="F54" s="1"/>
      <c r="G54" s="76">
        <v>1799.6499999999999</v>
      </c>
      <c r="H54" s="68">
        <v>1065.9199999999998</v>
      </c>
      <c r="I54" s="55">
        <v>2865.5699999999997</v>
      </c>
      <c r="J54" s="55">
        <f t="shared" si="3"/>
        <v>1822.36</v>
      </c>
      <c r="L54" s="68">
        <v>1879.19</v>
      </c>
      <c r="M54" s="55">
        <v>1774.37</v>
      </c>
    </row>
    <row r="55" spans="1:13" x14ac:dyDescent="0.2">
      <c r="A55" s="45" t="s">
        <v>117</v>
      </c>
      <c r="B55" s="12" t="s">
        <v>118</v>
      </c>
      <c r="C55" s="42" t="s">
        <v>338</v>
      </c>
      <c r="D55" s="43" t="s">
        <v>110</v>
      </c>
      <c r="E55" s="44">
        <v>22</v>
      </c>
      <c r="F55" s="1"/>
      <c r="G55" s="77">
        <v>920.0200000000001</v>
      </c>
      <c r="H55" s="69">
        <v>258.14999999999998</v>
      </c>
      <c r="I55" s="37">
        <v>1178.17</v>
      </c>
      <c r="J55" s="37">
        <f t="shared" si="3"/>
        <v>749.26</v>
      </c>
      <c r="L55" s="69">
        <v>936.08999999999992</v>
      </c>
      <c r="M55" s="37">
        <v>883.87</v>
      </c>
    </row>
    <row r="56" spans="1:13" x14ac:dyDescent="0.2">
      <c r="A56" s="45" t="s">
        <v>119</v>
      </c>
      <c r="B56" s="12" t="s">
        <v>120</v>
      </c>
      <c r="C56" s="42" t="s">
        <v>339</v>
      </c>
      <c r="D56" s="43" t="s">
        <v>110</v>
      </c>
      <c r="E56" s="44">
        <v>22</v>
      </c>
      <c r="F56" s="1"/>
      <c r="G56" s="77">
        <v>213.94</v>
      </c>
      <c r="H56" s="69">
        <v>105.98000000000002</v>
      </c>
      <c r="I56" s="37">
        <v>319.92</v>
      </c>
      <c r="J56" s="37">
        <f t="shared" si="3"/>
        <v>203.45</v>
      </c>
      <c r="L56" s="69">
        <v>215.72999999999996</v>
      </c>
      <c r="M56" s="37">
        <v>203.7</v>
      </c>
    </row>
    <row r="57" spans="1:13" x14ac:dyDescent="0.2">
      <c r="A57" s="47" t="s">
        <v>121</v>
      </c>
      <c r="B57" s="48" t="s">
        <v>122</v>
      </c>
      <c r="C57" s="49" t="s">
        <v>340</v>
      </c>
      <c r="D57" s="50" t="s">
        <v>110</v>
      </c>
      <c r="E57" s="51">
        <v>22</v>
      </c>
      <c r="F57" s="1"/>
      <c r="G57" s="76">
        <v>896.87999999999988</v>
      </c>
      <c r="H57" s="68">
        <v>280.59999999999991</v>
      </c>
      <c r="I57" s="55">
        <v>1177.4799999999998</v>
      </c>
      <c r="J57" s="55">
        <f t="shared" si="3"/>
        <v>748.82</v>
      </c>
      <c r="L57" s="68">
        <v>907.02</v>
      </c>
      <c r="M57" s="55">
        <v>856.43</v>
      </c>
    </row>
    <row r="58" spans="1:13" x14ac:dyDescent="0.2">
      <c r="A58" s="57" t="s">
        <v>123</v>
      </c>
      <c r="B58" s="58" t="s">
        <v>124</v>
      </c>
      <c r="C58" s="49" t="s">
        <v>341</v>
      </c>
      <c r="D58" s="50" t="s">
        <v>110</v>
      </c>
      <c r="E58" s="51">
        <v>23</v>
      </c>
      <c r="F58" s="1"/>
      <c r="G58" s="76">
        <v>2404.5299999999997</v>
      </c>
      <c r="H58" s="68">
        <v>1166.79</v>
      </c>
      <c r="I58" s="55">
        <v>3571.3199999999997</v>
      </c>
      <c r="J58" s="55">
        <f t="shared" si="3"/>
        <v>2271.1799999999998</v>
      </c>
      <c r="L58" s="68">
        <v>2570.13</v>
      </c>
      <c r="M58" s="55">
        <v>2426.77</v>
      </c>
    </row>
    <row r="59" spans="1:13" x14ac:dyDescent="0.2">
      <c r="A59" s="45" t="s">
        <v>125</v>
      </c>
      <c r="B59" s="12" t="s">
        <v>126</v>
      </c>
      <c r="C59" s="42" t="s">
        <v>342</v>
      </c>
      <c r="D59" s="43" t="s">
        <v>127</v>
      </c>
      <c r="E59" s="44">
        <v>24</v>
      </c>
      <c r="F59" s="1"/>
      <c r="G59" s="77">
        <v>288.76</v>
      </c>
      <c r="H59" s="69">
        <v>271.03000000000009</v>
      </c>
      <c r="I59" s="37">
        <v>559.79000000000008</v>
      </c>
      <c r="J59" s="37">
        <f t="shared" si="3"/>
        <v>356</v>
      </c>
      <c r="L59" s="69">
        <v>322.72999999999996</v>
      </c>
      <c r="M59" s="37">
        <v>304.73</v>
      </c>
    </row>
    <row r="60" spans="1:13" x14ac:dyDescent="0.2">
      <c r="A60" s="45" t="s">
        <v>128</v>
      </c>
      <c r="B60" s="16" t="s">
        <v>129</v>
      </c>
      <c r="C60" s="42" t="s">
        <v>343</v>
      </c>
      <c r="D60" s="43" t="s">
        <v>127</v>
      </c>
      <c r="E60" s="44">
        <v>24</v>
      </c>
      <c r="F60" s="1"/>
      <c r="G60" s="77">
        <v>191.01</v>
      </c>
      <c r="H60" s="69">
        <v>98.53000000000003</v>
      </c>
      <c r="I60" s="37">
        <v>289.54000000000002</v>
      </c>
      <c r="J60" s="37">
        <f t="shared" si="3"/>
        <v>184.13</v>
      </c>
      <c r="L60" s="69">
        <v>207.74</v>
      </c>
      <c r="M60" s="37">
        <v>196.15</v>
      </c>
    </row>
    <row r="61" spans="1:13" x14ac:dyDescent="0.2">
      <c r="A61" s="57" t="s">
        <v>130</v>
      </c>
      <c r="B61" s="58" t="s">
        <v>131</v>
      </c>
      <c r="C61" s="49" t="s">
        <v>344</v>
      </c>
      <c r="D61" s="50" t="s">
        <v>127</v>
      </c>
      <c r="E61" s="51">
        <v>24</v>
      </c>
      <c r="F61" s="1"/>
      <c r="G61" s="76">
        <v>385.63</v>
      </c>
      <c r="H61" s="68">
        <v>262.27</v>
      </c>
      <c r="I61" s="55">
        <v>647.9</v>
      </c>
      <c r="J61" s="55">
        <f t="shared" si="3"/>
        <v>412.03</v>
      </c>
      <c r="L61" s="68">
        <v>425.46000000000004</v>
      </c>
      <c r="M61" s="55">
        <v>401.73</v>
      </c>
    </row>
    <row r="62" spans="1:13" x14ac:dyDescent="0.2">
      <c r="A62" s="45" t="s">
        <v>133</v>
      </c>
      <c r="B62" s="12" t="s">
        <v>134</v>
      </c>
      <c r="C62" s="42" t="s">
        <v>345</v>
      </c>
      <c r="D62" s="43" t="s">
        <v>132</v>
      </c>
      <c r="E62" s="44">
        <v>25</v>
      </c>
      <c r="F62" s="1"/>
      <c r="G62" s="77">
        <v>328.08</v>
      </c>
      <c r="H62" s="69">
        <v>87.29000000000002</v>
      </c>
      <c r="I62" s="37">
        <v>415.37</v>
      </c>
      <c r="J62" s="37">
        <f t="shared" si="3"/>
        <v>264.14999999999998</v>
      </c>
      <c r="L62" s="69">
        <v>306.92</v>
      </c>
      <c r="M62" s="37">
        <v>289.8</v>
      </c>
    </row>
    <row r="63" spans="1:13" x14ac:dyDescent="0.2">
      <c r="A63" s="41" t="s">
        <v>135</v>
      </c>
      <c r="B63" s="16" t="s">
        <v>136</v>
      </c>
      <c r="C63" s="42" t="s">
        <v>346</v>
      </c>
      <c r="D63" s="43" t="s">
        <v>132</v>
      </c>
      <c r="E63" s="44">
        <v>25</v>
      </c>
      <c r="F63" s="1"/>
      <c r="G63" s="77">
        <v>628.9799999999999</v>
      </c>
      <c r="H63" s="69">
        <v>389.69000000000005</v>
      </c>
      <c r="I63" s="37">
        <v>1018.67</v>
      </c>
      <c r="J63" s="37">
        <f t="shared" si="3"/>
        <v>647.82000000000005</v>
      </c>
      <c r="L63" s="69">
        <v>611.48</v>
      </c>
      <c r="M63" s="37">
        <v>577.37</v>
      </c>
    </row>
    <row r="64" spans="1:13" x14ac:dyDescent="0.2">
      <c r="A64" s="57" t="s">
        <v>137</v>
      </c>
      <c r="B64" s="58" t="s">
        <v>138</v>
      </c>
      <c r="C64" s="49" t="s">
        <v>347</v>
      </c>
      <c r="D64" s="50" t="s">
        <v>132</v>
      </c>
      <c r="E64" s="51">
        <v>25</v>
      </c>
      <c r="F64" s="1"/>
      <c r="G64" s="76">
        <v>764.48</v>
      </c>
      <c r="H64" s="68">
        <v>625.52</v>
      </c>
      <c r="I64" s="55">
        <v>1390</v>
      </c>
      <c r="J64" s="55">
        <f t="shared" si="3"/>
        <v>883.97</v>
      </c>
      <c r="L64" s="68">
        <v>906.77</v>
      </c>
      <c r="M64" s="55">
        <v>856.19</v>
      </c>
    </row>
    <row r="65" spans="1:13" x14ac:dyDescent="0.2">
      <c r="A65" s="45" t="s">
        <v>139</v>
      </c>
      <c r="B65" s="12" t="s">
        <v>140</v>
      </c>
      <c r="C65" s="42" t="s">
        <v>348</v>
      </c>
      <c r="D65" s="43" t="s">
        <v>132</v>
      </c>
      <c r="E65" s="44">
        <v>26</v>
      </c>
      <c r="F65" s="1"/>
      <c r="G65" s="77">
        <v>770.2</v>
      </c>
      <c r="H65" s="69">
        <v>245.74999999999989</v>
      </c>
      <c r="I65" s="37">
        <v>1015.9499999999999</v>
      </c>
      <c r="J65" s="37">
        <f t="shared" si="3"/>
        <v>646.09</v>
      </c>
      <c r="L65" s="69">
        <v>789.0100000000001</v>
      </c>
      <c r="M65" s="37">
        <v>745</v>
      </c>
    </row>
    <row r="66" spans="1:13" x14ac:dyDescent="0.2">
      <c r="A66" s="57" t="s">
        <v>141</v>
      </c>
      <c r="B66" s="58" t="s">
        <v>142</v>
      </c>
      <c r="C66" s="49" t="s">
        <v>349</v>
      </c>
      <c r="D66" s="50" t="s">
        <v>132</v>
      </c>
      <c r="E66" s="51">
        <v>26</v>
      </c>
      <c r="F66" s="1"/>
      <c r="G66" s="76">
        <v>788.84</v>
      </c>
      <c r="H66" s="68">
        <v>415.89000000000021</v>
      </c>
      <c r="I66" s="55">
        <v>1204.7300000000002</v>
      </c>
      <c r="J66" s="55">
        <f t="shared" si="3"/>
        <v>766.15</v>
      </c>
      <c r="L66" s="68">
        <v>832.31000000000006</v>
      </c>
      <c r="M66" s="55">
        <v>785.88</v>
      </c>
    </row>
    <row r="67" spans="1:13" x14ac:dyDescent="0.2">
      <c r="A67" s="45" t="s">
        <v>144</v>
      </c>
      <c r="B67" s="12" t="s">
        <v>145</v>
      </c>
      <c r="C67" s="42" t="s">
        <v>350</v>
      </c>
      <c r="D67" s="43" t="s">
        <v>143</v>
      </c>
      <c r="E67" s="44">
        <v>27</v>
      </c>
      <c r="F67" s="1"/>
      <c r="G67" s="77">
        <v>392.20000000000005</v>
      </c>
      <c r="H67" s="69">
        <v>130.61000000000001</v>
      </c>
      <c r="I67" s="37">
        <v>522.81000000000006</v>
      </c>
      <c r="J67" s="37">
        <f t="shared" si="3"/>
        <v>332.48</v>
      </c>
      <c r="L67" s="69">
        <v>411.97</v>
      </c>
      <c r="M67" s="37">
        <v>388.99</v>
      </c>
    </row>
    <row r="68" spans="1:13" x14ac:dyDescent="0.2">
      <c r="A68" s="41" t="s">
        <v>146</v>
      </c>
      <c r="B68" s="16" t="s">
        <v>147</v>
      </c>
      <c r="C68" s="42" t="s">
        <v>351</v>
      </c>
      <c r="D68" s="43" t="s">
        <v>143</v>
      </c>
      <c r="E68" s="44">
        <v>27</v>
      </c>
      <c r="F68" s="1"/>
      <c r="G68" s="77">
        <v>380.91</v>
      </c>
      <c r="H68" s="69">
        <v>298.66000000000003</v>
      </c>
      <c r="I68" s="37">
        <v>679.57</v>
      </c>
      <c r="J68" s="37">
        <f t="shared" si="3"/>
        <v>432.17</v>
      </c>
      <c r="L68" s="69">
        <v>404.82</v>
      </c>
      <c r="M68" s="37">
        <v>382.24</v>
      </c>
    </row>
    <row r="69" spans="1:13" x14ac:dyDescent="0.2">
      <c r="A69" s="41" t="s">
        <v>148</v>
      </c>
      <c r="B69" s="16" t="s">
        <v>149</v>
      </c>
      <c r="C69" s="42" t="s">
        <v>352</v>
      </c>
      <c r="D69" s="43" t="s">
        <v>143</v>
      </c>
      <c r="E69" s="44">
        <v>27</v>
      </c>
      <c r="F69" s="1"/>
      <c r="G69" s="77">
        <v>351.36999999999995</v>
      </c>
      <c r="H69" s="69">
        <v>252.82</v>
      </c>
      <c r="I69" s="37">
        <v>604.18999999999994</v>
      </c>
      <c r="J69" s="37">
        <f t="shared" si="3"/>
        <v>384.23</v>
      </c>
      <c r="L69" s="69">
        <v>377.95</v>
      </c>
      <c r="M69" s="37">
        <v>356.87</v>
      </c>
    </row>
    <row r="70" spans="1:13" x14ac:dyDescent="0.2">
      <c r="A70" s="57" t="s">
        <v>150</v>
      </c>
      <c r="B70" s="58" t="s">
        <v>151</v>
      </c>
      <c r="C70" s="49" t="s">
        <v>353</v>
      </c>
      <c r="D70" s="50" t="s">
        <v>143</v>
      </c>
      <c r="E70" s="51">
        <v>27</v>
      </c>
      <c r="F70" s="1"/>
      <c r="G70" s="76">
        <v>647.61</v>
      </c>
      <c r="H70" s="68">
        <v>431.9799999999999</v>
      </c>
      <c r="I70" s="55">
        <v>1079.5899999999999</v>
      </c>
      <c r="J70" s="55">
        <f t="shared" si="3"/>
        <v>686.57</v>
      </c>
      <c r="L70" s="68">
        <v>693.38</v>
      </c>
      <c r="M70" s="55">
        <v>654.70000000000005</v>
      </c>
    </row>
    <row r="71" spans="1:13" x14ac:dyDescent="0.2">
      <c r="A71" s="57" t="s">
        <v>152</v>
      </c>
      <c r="B71" s="58" t="s">
        <v>153</v>
      </c>
      <c r="C71" s="49" t="s">
        <v>354</v>
      </c>
      <c r="D71" s="50" t="s">
        <v>143</v>
      </c>
      <c r="E71" s="51">
        <v>28</v>
      </c>
      <c r="F71" s="1"/>
      <c r="G71" s="76">
        <v>845.07999999999993</v>
      </c>
      <c r="H71" s="68">
        <v>449.27</v>
      </c>
      <c r="I71" s="55">
        <v>1294.3499999999999</v>
      </c>
      <c r="J71" s="55">
        <f t="shared" si="3"/>
        <v>823.14</v>
      </c>
      <c r="L71" s="68">
        <v>904.1099999999999</v>
      </c>
      <c r="M71" s="55">
        <v>853.68000000000006</v>
      </c>
    </row>
    <row r="72" spans="1:13" x14ac:dyDescent="0.2">
      <c r="A72" s="45" t="s">
        <v>154</v>
      </c>
      <c r="B72" s="12" t="s">
        <v>155</v>
      </c>
      <c r="C72" s="42" t="s">
        <v>355</v>
      </c>
      <c r="D72" s="43" t="s">
        <v>55</v>
      </c>
      <c r="E72" s="44">
        <v>30</v>
      </c>
      <c r="F72" s="1"/>
      <c r="G72" s="77">
        <v>283.66999999999996</v>
      </c>
      <c r="H72" s="69">
        <v>169.42000000000002</v>
      </c>
      <c r="I72" s="37">
        <v>453.09</v>
      </c>
      <c r="J72" s="37">
        <f t="shared" si="3"/>
        <v>288.14</v>
      </c>
      <c r="L72" s="69">
        <v>298.11</v>
      </c>
      <c r="M72" s="37">
        <v>281.48</v>
      </c>
    </row>
    <row r="73" spans="1:13" x14ac:dyDescent="0.2">
      <c r="A73" s="45" t="s">
        <v>156</v>
      </c>
      <c r="B73" s="12" t="s">
        <v>157</v>
      </c>
      <c r="C73" s="42" t="s">
        <v>356</v>
      </c>
      <c r="D73" s="43" t="s">
        <v>143</v>
      </c>
      <c r="E73" s="44">
        <v>30</v>
      </c>
      <c r="F73" s="1"/>
      <c r="G73" s="77">
        <v>178.53</v>
      </c>
      <c r="H73" s="69">
        <v>84.670000000000044</v>
      </c>
      <c r="I73" s="37">
        <v>263.20000000000005</v>
      </c>
      <c r="J73" s="37">
        <f t="shared" si="3"/>
        <v>167.38</v>
      </c>
      <c r="L73" s="69">
        <v>179.67</v>
      </c>
      <c r="M73" s="37">
        <v>169.65</v>
      </c>
    </row>
    <row r="74" spans="1:13" x14ac:dyDescent="0.2">
      <c r="A74" s="41" t="s">
        <v>158</v>
      </c>
      <c r="B74" s="16" t="s">
        <v>159</v>
      </c>
      <c r="C74" s="42" t="s">
        <v>357</v>
      </c>
      <c r="D74" s="43" t="s">
        <v>55</v>
      </c>
      <c r="E74" s="44">
        <v>30</v>
      </c>
      <c r="F74" s="1"/>
      <c r="G74" s="77">
        <v>566.63999999999987</v>
      </c>
      <c r="H74" s="69">
        <v>464.03999999999996</v>
      </c>
      <c r="I74" s="37">
        <v>1030.6799999999998</v>
      </c>
      <c r="J74" s="37">
        <f t="shared" si="3"/>
        <v>655.46</v>
      </c>
      <c r="L74" s="69">
        <v>599.91000000000008</v>
      </c>
      <c r="M74" s="37">
        <v>566.44000000000005</v>
      </c>
    </row>
    <row r="75" spans="1:13" x14ac:dyDescent="0.2">
      <c r="A75" s="41" t="s">
        <v>160</v>
      </c>
      <c r="B75" s="16" t="s">
        <v>161</v>
      </c>
      <c r="C75" s="42" t="s">
        <v>358</v>
      </c>
      <c r="D75" s="43" t="s">
        <v>31</v>
      </c>
      <c r="E75" s="44">
        <v>30</v>
      </c>
      <c r="F75" s="1"/>
      <c r="G75" s="77">
        <v>94.490000000000009</v>
      </c>
      <c r="H75" s="69">
        <v>60.269999999999982</v>
      </c>
      <c r="I75" s="37">
        <v>154.76</v>
      </c>
      <c r="J75" s="37">
        <f t="shared" si="3"/>
        <v>98.42</v>
      </c>
      <c r="L75" s="69">
        <v>98.47999999999999</v>
      </c>
      <c r="M75" s="37">
        <v>92.99</v>
      </c>
    </row>
    <row r="76" spans="1:13" x14ac:dyDescent="0.2">
      <c r="A76" s="41" t="s">
        <v>162</v>
      </c>
      <c r="B76" s="16" t="s">
        <v>163</v>
      </c>
      <c r="C76" s="42" t="s">
        <v>359</v>
      </c>
      <c r="D76" s="43" t="s">
        <v>55</v>
      </c>
      <c r="E76" s="44">
        <v>30</v>
      </c>
      <c r="F76" s="1"/>
      <c r="G76" s="77">
        <v>186.79</v>
      </c>
      <c r="H76" s="69">
        <v>138.61999999999998</v>
      </c>
      <c r="I76" s="37">
        <v>325.40999999999997</v>
      </c>
      <c r="J76" s="37">
        <f t="shared" si="3"/>
        <v>206.94</v>
      </c>
      <c r="L76" s="69">
        <v>191.52999999999997</v>
      </c>
      <c r="M76" s="37">
        <v>180.83999999999997</v>
      </c>
    </row>
    <row r="77" spans="1:13" x14ac:dyDescent="0.2">
      <c r="A77" s="57" t="s">
        <v>164</v>
      </c>
      <c r="B77" s="58" t="s">
        <v>165</v>
      </c>
      <c r="C77" s="49" t="s">
        <v>360</v>
      </c>
      <c r="D77" s="50" t="s">
        <v>55</v>
      </c>
      <c r="E77" s="51">
        <v>30</v>
      </c>
      <c r="F77" s="1"/>
      <c r="G77" s="76">
        <v>365.32</v>
      </c>
      <c r="H77" s="68">
        <v>224.42999999999989</v>
      </c>
      <c r="I77" s="55">
        <v>589.74999999999989</v>
      </c>
      <c r="J77" s="55">
        <f t="shared" si="3"/>
        <v>375.05</v>
      </c>
      <c r="L77" s="68">
        <v>384.46999999999997</v>
      </c>
      <c r="M77" s="55">
        <v>363.03</v>
      </c>
    </row>
    <row r="78" spans="1:13" x14ac:dyDescent="0.2">
      <c r="A78" s="45" t="s">
        <v>166</v>
      </c>
      <c r="B78" s="12" t="s">
        <v>167</v>
      </c>
      <c r="C78" s="42" t="s">
        <v>361</v>
      </c>
      <c r="D78" s="43" t="s">
        <v>93</v>
      </c>
      <c r="E78" s="44">
        <v>31</v>
      </c>
      <c r="F78" s="1"/>
      <c r="G78" s="77">
        <v>132.78</v>
      </c>
      <c r="H78" s="69">
        <v>119.13</v>
      </c>
      <c r="I78" s="37">
        <v>251.91</v>
      </c>
      <c r="J78" s="37">
        <f t="shared" si="3"/>
        <v>160.19999999999999</v>
      </c>
      <c r="L78" s="69">
        <v>134.32</v>
      </c>
      <c r="M78" s="37">
        <v>126.83</v>
      </c>
    </row>
    <row r="79" spans="1:13" x14ac:dyDescent="0.2">
      <c r="A79" s="45" t="s">
        <v>168</v>
      </c>
      <c r="B79" s="12" t="s">
        <v>169</v>
      </c>
      <c r="C79" s="42" t="s">
        <v>362</v>
      </c>
      <c r="D79" s="43" t="s">
        <v>170</v>
      </c>
      <c r="E79" s="44">
        <v>31</v>
      </c>
      <c r="F79" s="1"/>
      <c r="G79" s="77">
        <v>118.41999999999999</v>
      </c>
      <c r="H79" s="69">
        <v>99.75</v>
      </c>
      <c r="I79" s="37">
        <v>218.17</v>
      </c>
      <c r="J79" s="37">
        <f t="shared" si="3"/>
        <v>138.75</v>
      </c>
      <c r="L79" s="69">
        <v>117.95</v>
      </c>
      <c r="M79" s="37">
        <v>111.37</v>
      </c>
    </row>
    <row r="80" spans="1:13" x14ac:dyDescent="0.2">
      <c r="A80" s="45" t="s">
        <v>171</v>
      </c>
      <c r="B80" s="12" t="s">
        <v>172</v>
      </c>
      <c r="C80" s="42" t="s">
        <v>363</v>
      </c>
      <c r="D80" s="43" t="s">
        <v>170</v>
      </c>
      <c r="E80" s="44">
        <v>31</v>
      </c>
      <c r="F80" s="1"/>
      <c r="G80" s="77">
        <v>166.55</v>
      </c>
      <c r="H80" s="69">
        <v>148.78000000000003</v>
      </c>
      <c r="I80" s="37">
        <v>315.33000000000004</v>
      </c>
      <c r="J80" s="37">
        <f t="shared" si="3"/>
        <v>200.53</v>
      </c>
      <c r="L80" s="69">
        <v>180.67000000000002</v>
      </c>
      <c r="M80" s="37">
        <v>170.59</v>
      </c>
    </row>
    <row r="81" spans="1:13" x14ac:dyDescent="0.2">
      <c r="A81" s="45" t="s">
        <v>173</v>
      </c>
      <c r="B81" s="12" t="s">
        <v>174</v>
      </c>
      <c r="C81" s="42" t="s">
        <v>364</v>
      </c>
      <c r="D81" s="43" t="s">
        <v>170</v>
      </c>
      <c r="E81" s="44">
        <v>31</v>
      </c>
      <c r="F81" s="1"/>
      <c r="G81" s="77">
        <v>381.26</v>
      </c>
      <c r="H81" s="69">
        <v>187.99</v>
      </c>
      <c r="I81" s="37">
        <v>569.25</v>
      </c>
      <c r="J81" s="37">
        <f t="shared" ref="J81:J112" si="4">ROUND(I81*$J$12,2)</f>
        <v>362.01</v>
      </c>
      <c r="L81" s="69">
        <v>360.14</v>
      </c>
      <c r="M81" s="37">
        <v>340.05</v>
      </c>
    </row>
    <row r="82" spans="1:13" x14ac:dyDescent="0.2">
      <c r="A82" s="45" t="s">
        <v>175</v>
      </c>
      <c r="B82" s="12" t="s">
        <v>176</v>
      </c>
      <c r="C82" s="42" t="s">
        <v>365</v>
      </c>
      <c r="D82" s="43" t="s">
        <v>170</v>
      </c>
      <c r="E82" s="44">
        <v>31</v>
      </c>
      <c r="F82" s="1"/>
      <c r="G82" s="77">
        <v>60.43</v>
      </c>
      <c r="H82" s="69">
        <v>49.190000000000005</v>
      </c>
      <c r="I82" s="37">
        <v>109.62</v>
      </c>
      <c r="J82" s="37">
        <f t="shared" si="4"/>
        <v>69.709999999999994</v>
      </c>
      <c r="L82" s="69">
        <v>57.47</v>
      </c>
      <c r="M82" s="37">
        <v>54.26</v>
      </c>
    </row>
    <row r="83" spans="1:13" x14ac:dyDescent="0.2">
      <c r="A83" s="45" t="s">
        <v>177</v>
      </c>
      <c r="B83" s="12" t="s">
        <v>178</v>
      </c>
      <c r="C83" s="42" t="s">
        <v>366</v>
      </c>
      <c r="D83" s="43" t="s">
        <v>170</v>
      </c>
      <c r="E83" s="44">
        <v>31</v>
      </c>
      <c r="F83" s="1"/>
      <c r="G83" s="77">
        <v>39</v>
      </c>
      <c r="H83" s="69">
        <v>28.120000000000005</v>
      </c>
      <c r="I83" s="37">
        <v>67.12</v>
      </c>
      <c r="J83" s="37">
        <f t="shared" si="4"/>
        <v>42.68</v>
      </c>
      <c r="L83" s="69">
        <v>36.730000000000004</v>
      </c>
      <c r="M83" s="37">
        <v>34.68</v>
      </c>
    </row>
    <row r="84" spans="1:13" x14ac:dyDescent="0.2">
      <c r="A84" s="45" t="s">
        <v>179</v>
      </c>
      <c r="B84" s="12" t="s">
        <v>180</v>
      </c>
      <c r="C84" s="42" t="s">
        <v>367</v>
      </c>
      <c r="D84" s="43" t="s">
        <v>170</v>
      </c>
      <c r="E84" s="44">
        <v>31</v>
      </c>
      <c r="F84" s="1"/>
      <c r="G84" s="77">
        <v>89.48</v>
      </c>
      <c r="H84" s="69">
        <v>91.36999999999999</v>
      </c>
      <c r="I84" s="37">
        <v>180.85</v>
      </c>
      <c r="J84" s="37">
        <f t="shared" si="4"/>
        <v>115.01</v>
      </c>
      <c r="L84" s="69">
        <v>90.039999999999992</v>
      </c>
      <c r="M84" s="37">
        <v>85.02</v>
      </c>
    </row>
    <row r="85" spans="1:13" x14ac:dyDescent="0.2">
      <c r="A85" s="45" t="s">
        <v>181</v>
      </c>
      <c r="B85" s="12" t="s">
        <v>182</v>
      </c>
      <c r="C85" s="42" t="s">
        <v>368</v>
      </c>
      <c r="D85" s="43" t="s">
        <v>170</v>
      </c>
      <c r="E85" s="44">
        <v>31</v>
      </c>
      <c r="F85" s="1"/>
      <c r="G85" s="77">
        <v>44.400000000000006</v>
      </c>
      <c r="H85" s="69">
        <v>27.019999999999996</v>
      </c>
      <c r="I85" s="37">
        <v>71.42</v>
      </c>
      <c r="J85" s="37">
        <f t="shared" si="4"/>
        <v>45.42</v>
      </c>
      <c r="L85" s="69">
        <v>40.82</v>
      </c>
      <c r="M85" s="37">
        <v>38.54</v>
      </c>
    </row>
    <row r="86" spans="1:13" x14ac:dyDescent="0.2">
      <c r="A86" s="45" t="s">
        <v>183</v>
      </c>
      <c r="B86" s="12" t="s">
        <v>184</v>
      </c>
      <c r="C86" s="42" t="s">
        <v>369</v>
      </c>
      <c r="D86" s="43" t="s">
        <v>170</v>
      </c>
      <c r="E86" s="44">
        <v>31</v>
      </c>
      <c r="F86" s="1"/>
      <c r="G86" s="77">
        <v>318.80000000000007</v>
      </c>
      <c r="H86" s="69">
        <v>216.33000000000004</v>
      </c>
      <c r="I86" s="37">
        <v>535.13000000000011</v>
      </c>
      <c r="J86" s="37">
        <f t="shared" si="4"/>
        <v>340.32</v>
      </c>
      <c r="L86" s="69">
        <v>319.77999999999997</v>
      </c>
      <c r="M86" s="37">
        <v>301.94</v>
      </c>
    </row>
    <row r="87" spans="1:13" x14ac:dyDescent="0.2">
      <c r="A87" s="45" t="s">
        <v>185</v>
      </c>
      <c r="B87" s="12" t="s">
        <v>186</v>
      </c>
      <c r="C87" s="42" t="s">
        <v>370</v>
      </c>
      <c r="D87" s="43" t="s">
        <v>170</v>
      </c>
      <c r="E87" s="44">
        <v>31</v>
      </c>
      <c r="F87" s="1"/>
      <c r="G87" s="77">
        <v>155.57999999999998</v>
      </c>
      <c r="H87" s="69">
        <v>131.04999999999995</v>
      </c>
      <c r="I87" s="37">
        <v>286.62999999999994</v>
      </c>
      <c r="J87" s="37">
        <f t="shared" si="4"/>
        <v>182.28</v>
      </c>
      <c r="L87" s="69">
        <v>152.70999999999998</v>
      </c>
      <c r="M87" s="37">
        <v>144.19</v>
      </c>
    </row>
    <row r="88" spans="1:13" x14ac:dyDescent="0.2">
      <c r="A88" s="45" t="s">
        <v>187</v>
      </c>
      <c r="B88" s="12" t="s">
        <v>188</v>
      </c>
      <c r="C88" s="42" t="s">
        <v>371</v>
      </c>
      <c r="D88" s="43" t="s">
        <v>170</v>
      </c>
      <c r="E88" s="44">
        <v>31</v>
      </c>
      <c r="F88" s="1"/>
      <c r="G88" s="77">
        <v>189.95999999999998</v>
      </c>
      <c r="H88" s="69">
        <v>181.72999999999996</v>
      </c>
      <c r="I88" s="37">
        <v>371.68999999999994</v>
      </c>
      <c r="J88" s="37">
        <f t="shared" si="4"/>
        <v>236.38</v>
      </c>
      <c r="L88" s="69">
        <v>192.43</v>
      </c>
      <c r="M88" s="37">
        <v>181.7</v>
      </c>
    </row>
    <row r="89" spans="1:13" x14ac:dyDescent="0.2">
      <c r="A89" s="45" t="s">
        <v>189</v>
      </c>
      <c r="B89" s="12" t="s">
        <v>190</v>
      </c>
      <c r="C89" s="42" t="s">
        <v>372</v>
      </c>
      <c r="D89" s="43" t="s">
        <v>170</v>
      </c>
      <c r="E89" s="44">
        <v>31</v>
      </c>
      <c r="F89" s="1"/>
      <c r="G89" s="77">
        <v>41.75</v>
      </c>
      <c r="H89" s="69">
        <v>29.39</v>
      </c>
      <c r="I89" s="37">
        <v>71.14</v>
      </c>
      <c r="J89" s="37">
        <f t="shared" si="4"/>
        <v>45.24</v>
      </c>
      <c r="L89" s="69">
        <v>37.480000000000004</v>
      </c>
      <c r="M89" s="37">
        <v>35.39</v>
      </c>
    </row>
    <row r="90" spans="1:13" x14ac:dyDescent="0.2">
      <c r="A90" s="41" t="s">
        <v>191</v>
      </c>
      <c r="B90" s="16" t="s">
        <v>192</v>
      </c>
      <c r="C90" s="42" t="s">
        <v>373</v>
      </c>
      <c r="D90" s="43" t="s">
        <v>170</v>
      </c>
      <c r="E90" s="44">
        <v>31</v>
      </c>
      <c r="F90" s="1"/>
      <c r="G90" s="77">
        <v>228.28</v>
      </c>
      <c r="H90" s="69">
        <v>275.22000000000003</v>
      </c>
      <c r="I90" s="37">
        <v>503.50000000000006</v>
      </c>
      <c r="J90" s="37">
        <f t="shared" si="4"/>
        <v>320.2</v>
      </c>
      <c r="L90" s="69">
        <v>275.89</v>
      </c>
      <c r="M90" s="37">
        <v>260.51000000000005</v>
      </c>
    </row>
    <row r="91" spans="1:13" x14ac:dyDescent="0.2">
      <c r="A91" s="57" t="s">
        <v>193</v>
      </c>
      <c r="B91" s="58" t="s">
        <v>194</v>
      </c>
      <c r="C91" s="49" t="s">
        <v>374</v>
      </c>
      <c r="D91" s="50" t="s">
        <v>170</v>
      </c>
      <c r="E91" s="51">
        <v>31</v>
      </c>
      <c r="F91" s="1"/>
      <c r="G91" s="76">
        <v>660.56999999999994</v>
      </c>
      <c r="H91" s="68">
        <v>703.91999999999985</v>
      </c>
      <c r="I91" s="55">
        <v>1364.4899999999998</v>
      </c>
      <c r="J91" s="55">
        <f t="shared" si="4"/>
        <v>867.75</v>
      </c>
      <c r="L91" s="68">
        <v>795.08</v>
      </c>
      <c r="M91" s="55">
        <v>750.73</v>
      </c>
    </row>
    <row r="92" spans="1:13" x14ac:dyDescent="0.2">
      <c r="A92" s="57" t="s">
        <v>195</v>
      </c>
      <c r="B92" s="58" t="s">
        <v>196</v>
      </c>
      <c r="C92" s="49" t="s">
        <v>375</v>
      </c>
      <c r="D92" s="50" t="s">
        <v>68</v>
      </c>
      <c r="E92" s="51">
        <v>32</v>
      </c>
      <c r="F92" s="1"/>
      <c r="G92" s="76">
        <v>1407.14</v>
      </c>
      <c r="H92" s="68">
        <v>777.34000000000037</v>
      </c>
      <c r="I92" s="55">
        <v>2184.4800000000005</v>
      </c>
      <c r="J92" s="55">
        <f t="shared" si="4"/>
        <v>1389.22</v>
      </c>
      <c r="L92" s="68">
        <v>1448.5299999999997</v>
      </c>
      <c r="M92" s="55">
        <v>1367.7300000000002</v>
      </c>
    </row>
    <row r="93" spans="1:13" x14ac:dyDescent="0.2">
      <c r="A93" s="57" t="s">
        <v>197</v>
      </c>
      <c r="B93" s="58" t="s">
        <v>198</v>
      </c>
      <c r="C93" s="49" t="s">
        <v>376</v>
      </c>
      <c r="D93" s="50" t="s">
        <v>38</v>
      </c>
      <c r="E93" s="51">
        <v>33</v>
      </c>
      <c r="F93" s="1"/>
      <c r="G93" s="76">
        <v>709.43000000000006</v>
      </c>
      <c r="H93" s="68">
        <v>529.02</v>
      </c>
      <c r="I93" s="55">
        <v>1238.45</v>
      </c>
      <c r="J93" s="55">
        <f t="shared" si="4"/>
        <v>787.59</v>
      </c>
      <c r="L93" s="68">
        <v>740.46</v>
      </c>
      <c r="M93" s="55">
        <v>699.16000000000008</v>
      </c>
    </row>
    <row r="94" spans="1:13" x14ac:dyDescent="0.2">
      <c r="A94" s="41" t="s">
        <v>199</v>
      </c>
      <c r="B94" s="16" t="s">
        <v>200</v>
      </c>
      <c r="C94" s="42" t="s">
        <v>377</v>
      </c>
      <c r="D94" s="43" t="s">
        <v>170</v>
      </c>
      <c r="E94" s="44">
        <v>34</v>
      </c>
      <c r="F94" s="1"/>
      <c r="G94" s="77">
        <v>334.42</v>
      </c>
      <c r="H94" s="69">
        <v>337.51000000000005</v>
      </c>
      <c r="I94" s="37">
        <v>671.93000000000006</v>
      </c>
      <c r="J94" s="37">
        <f t="shared" si="4"/>
        <v>427.31</v>
      </c>
      <c r="L94" s="69">
        <v>403</v>
      </c>
      <c r="M94" s="37">
        <v>380.52000000000004</v>
      </c>
    </row>
    <row r="95" spans="1:13" x14ac:dyDescent="0.2">
      <c r="A95" s="57" t="s">
        <v>201</v>
      </c>
      <c r="B95" s="58" t="s">
        <v>202</v>
      </c>
      <c r="C95" s="49" t="s">
        <v>378</v>
      </c>
      <c r="D95" s="50" t="s">
        <v>170</v>
      </c>
      <c r="E95" s="51">
        <v>34</v>
      </c>
      <c r="F95" s="1"/>
      <c r="G95" s="76">
        <v>748.86999999999989</v>
      </c>
      <c r="H95" s="68">
        <v>637.97</v>
      </c>
      <c r="I95" s="55">
        <v>1386.84</v>
      </c>
      <c r="J95" s="55">
        <f t="shared" si="4"/>
        <v>881.96</v>
      </c>
      <c r="L95" s="68">
        <v>775.66</v>
      </c>
      <c r="M95" s="55">
        <v>732.39</v>
      </c>
    </row>
    <row r="96" spans="1:13" x14ac:dyDescent="0.2">
      <c r="A96" s="45" t="s">
        <v>203</v>
      </c>
      <c r="B96" s="12" t="s">
        <v>204</v>
      </c>
      <c r="C96" s="42" t="s">
        <v>379</v>
      </c>
      <c r="D96" s="43" t="s">
        <v>170</v>
      </c>
      <c r="E96" s="44">
        <v>35</v>
      </c>
      <c r="F96" s="1"/>
      <c r="G96" s="77">
        <v>162.47999999999996</v>
      </c>
      <c r="H96" s="69">
        <v>77.44</v>
      </c>
      <c r="I96" s="37">
        <v>239.91999999999996</v>
      </c>
      <c r="J96" s="37">
        <f t="shared" si="4"/>
        <v>152.58000000000001</v>
      </c>
      <c r="L96" s="69">
        <v>168.23999999999998</v>
      </c>
      <c r="M96" s="37">
        <v>158.86000000000001</v>
      </c>
    </row>
    <row r="97" spans="1:13" x14ac:dyDescent="0.2">
      <c r="A97" s="45" t="s">
        <v>205</v>
      </c>
      <c r="B97" s="12" t="s">
        <v>206</v>
      </c>
      <c r="C97" s="42" t="s">
        <v>380</v>
      </c>
      <c r="D97" s="43" t="s">
        <v>65</v>
      </c>
      <c r="E97" s="44">
        <v>35</v>
      </c>
      <c r="F97" s="1"/>
      <c r="G97" s="77">
        <v>12.03</v>
      </c>
      <c r="H97" s="69">
        <v>8.4300000000000015</v>
      </c>
      <c r="I97" s="37">
        <v>20.46</v>
      </c>
      <c r="J97" s="37">
        <f t="shared" si="4"/>
        <v>13.01</v>
      </c>
      <c r="L97" s="69">
        <v>14.69</v>
      </c>
      <c r="M97" s="37">
        <v>13.87</v>
      </c>
    </row>
    <row r="98" spans="1:13" x14ac:dyDescent="0.2">
      <c r="A98" s="45" t="s">
        <v>207</v>
      </c>
      <c r="B98" s="12" t="s">
        <v>208</v>
      </c>
      <c r="C98" s="42" t="s">
        <v>381</v>
      </c>
      <c r="D98" s="43" t="s">
        <v>132</v>
      </c>
      <c r="E98" s="44">
        <v>35</v>
      </c>
      <c r="F98" s="1"/>
      <c r="G98" s="77">
        <v>251.75</v>
      </c>
      <c r="H98" s="69">
        <v>130.76</v>
      </c>
      <c r="I98" s="37">
        <v>382.51</v>
      </c>
      <c r="J98" s="37">
        <f t="shared" si="4"/>
        <v>243.26</v>
      </c>
      <c r="L98" s="69">
        <v>269.91000000000003</v>
      </c>
      <c r="M98" s="37">
        <v>254.85</v>
      </c>
    </row>
    <row r="99" spans="1:13" x14ac:dyDescent="0.2">
      <c r="A99" s="41" t="s">
        <v>209</v>
      </c>
      <c r="B99" s="16" t="s">
        <v>210</v>
      </c>
      <c r="C99" s="42" t="s">
        <v>382</v>
      </c>
      <c r="D99" s="43" t="s">
        <v>65</v>
      </c>
      <c r="E99" s="44">
        <v>35</v>
      </c>
      <c r="F99" s="1"/>
      <c r="G99" s="77">
        <v>282.10000000000002</v>
      </c>
      <c r="H99" s="69">
        <v>225.94000000000005</v>
      </c>
      <c r="I99" s="37">
        <v>508.04000000000008</v>
      </c>
      <c r="J99" s="37">
        <f t="shared" si="4"/>
        <v>323.08999999999997</v>
      </c>
      <c r="L99" s="69">
        <v>339.59</v>
      </c>
      <c r="M99" s="37">
        <v>320.64999999999998</v>
      </c>
    </row>
    <row r="100" spans="1:13" x14ac:dyDescent="0.2">
      <c r="A100" s="57" t="s">
        <v>211</v>
      </c>
      <c r="B100" s="58" t="s">
        <v>212</v>
      </c>
      <c r="C100" s="49" t="s">
        <v>383</v>
      </c>
      <c r="D100" s="50" t="s">
        <v>170</v>
      </c>
      <c r="E100" s="51">
        <v>35</v>
      </c>
      <c r="F100" s="1"/>
      <c r="G100" s="76">
        <v>339.24</v>
      </c>
      <c r="H100" s="68">
        <v>172.5</v>
      </c>
      <c r="I100" s="55">
        <v>511.74</v>
      </c>
      <c r="J100" s="55">
        <f t="shared" si="4"/>
        <v>325.44</v>
      </c>
      <c r="L100" s="68">
        <v>336.13000000000005</v>
      </c>
      <c r="M100" s="55">
        <v>317.38</v>
      </c>
    </row>
    <row r="101" spans="1:13" x14ac:dyDescent="0.2">
      <c r="A101" s="41" t="s">
        <v>213</v>
      </c>
      <c r="B101" s="16" t="s">
        <v>214</v>
      </c>
      <c r="C101" s="42" t="s">
        <v>384</v>
      </c>
      <c r="D101" s="43" t="s">
        <v>38</v>
      </c>
      <c r="E101" s="44">
        <v>36</v>
      </c>
      <c r="F101" s="1"/>
      <c r="G101" s="77">
        <v>283.05</v>
      </c>
      <c r="H101" s="69">
        <v>148.21999999999997</v>
      </c>
      <c r="I101" s="37">
        <v>431.27</v>
      </c>
      <c r="J101" s="37">
        <f t="shared" si="4"/>
        <v>274.27</v>
      </c>
      <c r="L101" s="69">
        <v>299.26</v>
      </c>
      <c r="M101" s="37">
        <v>282.56</v>
      </c>
    </row>
    <row r="102" spans="1:13" x14ac:dyDescent="0.2">
      <c r="A102" s="57" t="s">
        <v>215</v>
      </c>
      <c r="B102" s="58" t="s">
        <v>216</v>
      </c>
      <c r="C102" s="49" t="s">
        <v>385</v>
      </c>
      <c r="D102" s="50" t="s">
        <v>38</v>
      </c>
      <c r="E102" s="51">
        <v>36</v>
      </c>
      <c r="F102" s="1"/>
      <c r="G102" s="76">
        <v>1253.81</v>
      </c>
      <c r="H102" s="68">
        <v>784.41000000000008</v>
      </c>
      <c r="I102" s="55">
        <v>2038.22</v>
      </c>
      <c r="J102" s="55">
        <f t="shared" si="4"/>
        <v>1296.21</v>
      </c>
      <c r="L102" s="68">
        <v>1324.59</v>
      </c>
      <c r="M102" s="55">
        <v>1250.7099999999998</v>
      </c>
    </row>
    <row r="103" spans="1:13" x14ac:dyDescent="0.2">
      <c r="A103" s="47" t="s">
        <v>217</v>
      </c>
      <c r="B103" s="48" t="s">
        <v>218</v>
      </c>
      <c r="C103" s="49" t="s">
        <v>386</v>
      </c>
      <c r="D103" s="50" t="s">
        <v>38</v>
      </c>
      <c r="E103" s="51">
        <v>40</v>
      </c>
      <c r="F103" s="1"/>
      <c r="G103" s="76">
        <v>1798.11</v>
      </c>
      <c r="H103" s="68">
        <v>1222.7500000000002</v>
      </c>
      <c r="I103" s="55">
        <v>3020.86</v>
      </c>
      <c r="J103" s="55">
        <f t="shared" si="4"/>
        <v>1921.12</v>
      </c>
      <c r="L103" s="68">
        <v>2030.2900000000002</v>
      </c>
      <c r="M103" s="55">
        <v>1917.04</v>
      </c>
    </row>
    <row r="104" spans="1:13" x14ac:dyDescent="0.2">
      <c r="A104" s="57" t="s">
        <v>219</v>
      </c>
      <c r="B104" s="58" t="s">
        <v>220</v>
      </c>
      <c r="C104" s="49" t="s">
        <v>387</v>
      </c>
      <c r="D104" s="50" t="s">
        <v>68</v>
      </c>
      <c r="E104" s="51">
        <v>42</v>
      </c>
      <c r="F104" s="1"/>
      <c r="G104" s="76">
        <v>1792.67</v>
      </c>
      <c r="H104" s="68">
        <v>755.42000000000007</v>
      </c>
      <c r="I104" s="55">
        <v>2548.09</v>
      </c>
      <c r="J104" s="55">
        <f t="shared" si="4"/>
        <v>1620.46</v>
      </c>
      <c r="L104" s="68">
        <v>1803.49</v>
      </c>
      <c r="M104" s="55">
        <v>1702.9</v>
      </c>
    </row>
    <row r="105" spans="1:13" x14ac:dyDescent="0.2">
      <c r="A105" s="45" t="s">
        <v>221</v>
      </c>
      <c r="B105" s="12" t="s">
        <v>222</v>
      </c>
      <c r="C105" s="42" t="s">
        <v>388</v>
      </c>
      <c r="D105" s="43" t="s">
        <v>54</v>
      </c>
      <c r="E105" s="44">
        <v>46</v>
      </c>
      <c r="F105" s="1"/>
      <c r="G105" s="77">
        <v>136.77000000000001</v>
      </c>
      <c r="H105" s="69">
        <v>90.15</v>
      </c>
      <c r="I105" s="37">
        <v>226.92000000000002</v>
      </c>
      <c r="J105" s="37">
        <f t="shared" si="4"/>
        <v>144.31</v>
      </c>
      <c r="L105" s="69">
        <v>141</v>
      </c>
      <c r="M105" s="37">
        <v>133.13999999999999</v>
      </c>
    </row>
    <row r="106" spans="1:13" x14ac:dyDescent="0.2">
      <c r="A106" s="45" t="s">
        <v>223</v>
      </c>
      <c r="B106" s="12" t="s">
        <v>224</v>
      </c>
      <c r="C106" s="42" t="s">
        <v>389</v>
      </c>
      <c r="D106" s="43" t="s">
        <v>54</v>
      </c>
      <c r="E106" s="44">
        <v>46</v>
      </c>
      <c r="F106" s="1"/>
      <c r="G106" s="77">
        <v>56</v>
      </c>
      <c r="H106" s="69">
        <v>24</v>
      </c>
      <c r="I106" s="37">
        <v>80</v>
      </c>
      <c r="J106" s="37">
        <f t="shared" si="4"/>
        <v>50.88</v>
      </c>
      <c r="L106" s="69">
        <v>59.36</v>
      </c>
      <c r="M106" s="37">
        <v>56.05</v>
      </c>
    </row>
    <row r="107" spans="1:13" x14ac:dyDescent="0.2">
      <c r="A107" s="45" t="s">
        <v>225</v>
      </c>
      <c r="B107" s="12" t="s">
        <v>54</v>
      </c>
      <c r="C107" s="42" t="s">
        <v>390</v>
      </c>
      <c r="D107" s="43" t="s">
        <v>54</v>
      </c>
      <c r="E107" s="44">
        <v>46</v>
      </c>
      <c r="F107" s="1"/>
      <c r="G107" s="77">
        <v>22</v>
      </c>
      <c r="H107" s="69">
        <v>6.120000000000001</v>
      </c>
      <c r="I107" s="37">
        <v>28.12</v>
      </c>
      <c r="J107" s="37">
        <f t="shared" si="4"/>
        <v>17.88</v>
      </c>
      <c r="L107" s="69">
        <v>20.419999999999998</v>
      </c>
      <c r="M107" s="37">
        <v>19.28</v>
      </c>
    </row>
    <row r="108" spans="1:13" x14ac:dyDescent="0.2">
      <c r="A108" s="41" t="s">
        <v>226</v>
      </c>
      <c r="B108" s="16" t="s">
        <v>429</v>
      </c>
      <c r="C108" s="42" t="s">
        <v>391</v>
      </c>
      <c r="D108" s="43" t="s">
        <v>54</v>
      </c>
      <c r="E108" s="44">
        <v>46</v>
      </c>
      <c r="F108" s="1"/>
      <c r="G108" s="77">
        <v>249.71000000000004</v>
      </c>
      <c r="H108" s="69">
        <v>129.57</v>
      </c>
      <c r="I108" s="37">
        <v>379.28000000000003</v>
      </c>
      <c r="J108" s="37">
        <f t="shared" si="4"/>
        <v>241.2</v>
      </c>
      <c r="L108" s="69">
        <v>233.35999999999999</v>
      </c>
      <c r="M108" s="37">
        <v>220.34000000000003</v>
      </c>
    </row>
    <row r="109" spans="1:13" x14ac:dyDescent="0.2">
      <c r="A109" s="41" t="s">
        <v>227</v>
      </c>
      <c r="B109" s="16" t="s">
        <v>430</v>
      </c>
      <c r="C109" s="42" t="s">
        <v>392</v>
      </c>
      <c r="D109" s="43" t="s">
        <v>54</v>
      </c>
      <c r="E109" s="44">
        <v>46</v>
      </c>
      <c r="F109" s="1"/>
      <c r="G109" s="77">
        <v>219.51</v>
      </c>
      <c r="H109" s="69">
        <v>151.47999999999996</v>
      </c>
      <c r="I109" s="37">
        <v>370.98999999999995</v>
      </c>
      <c r="J109" s="37">
        <f t="shared" si="4"/>
        <v>235.93</v>
      </c>
      <c r="L109" s="69">
        <v>257.59000000000003</v>
      </c>
      <c r="M109" s="37">
        <v>243.22000000000003</v>
      </c>
    </row>
    <row r="110" spans="1:13" x14ac:dyDescent="0.2">
      <c r="A110" s="57" t="s">
        <v>228</v>
      </c>
      <c r="B110" s="58" t="s">
        <v>229</v>
      </c>
      <c r="C110" s="49" t="s">
        <v>393</v>
      </c>
      <c r="D110" s="50" t="s">
        <v>54</v>
      </c>
      <c r="E110" s="51">
        <v>46</v>
      </c>
      <c r="F110" s="1"/>
      <c r="G110" s="76">
        <v>264.96000000000004</v>
      </c>
      <c r="H110" s="68">
        <v>147.52000000000004</v>
      </c>
      <c r="I110" s="55">
        <v>412.48000000000008</v>
      </c>
      <c r="J110" s="55">
        <f t="shared" si="4"/>
        <v>262.32</v>
      </c>
      <c r="L110" s="68">
        <v>277.01</v>
      </c>
      <c r="M110" s="55">
        <v>261.56</v>
      </c>
    </row>
    <row r="111" spans="1:13" x14ac:dyDescent="0.2">
      <c r="A111" s="45" t="s">
        <v>230</v>
      </c>
      <c r="B111" s="12" t="s">
        <v>231</v>
      </c>
      <c r="C111" s="42" t="s">
        <v>394</v>
      </c>
      <c r="D111" s="43" t="s">
        <v>54</v>
      </c>
      <c r="E111" s="44">
        <v>47</v>
      </c>
      <c r="F111" s="1"/>
      <c r="G111" s="77">
        <v>463.53</v>
      </c>
      <c r="H111" s="69">
        <v>289.84000000000003</v>
      </c>
      <c r="I111" s="37">
        <v>753.37</v>
      </c>
      <c r="J111" s="37">
        <f t="shared" si="4"/>
        <v>479.11</v>
      </c>
      <c r="L111" s="69">
        <v>481.34000000000003</v>
      </c>
      <c r="M111" s="37">
        <v>454.49</v>
      </c>
    </row>
    <row r="112" spans="1:13" x14ac:dyDescent="0.2">
      <c r="A112" s="45" t="s">
        <v>232</v>
      </c>
      <c r="B112" s="12" t="s">
        <v>233</v>
      </c>
      <c r="C112" s="42" t="s">
        <v>395</v>
      </c>
      <c r="D112" s="43" t="s">
        <v>54</v>
      </c>
      <c r="E112" s="44">
        <v>47</v>
      </c>
      <c r="F112" s="1"/>
      <c r="G112" s="77">
        <v>230.88</v>
      </c>
      <c r="H112" s="69">
        <v>117.27000000000004</v>
      </c>
      <c r="I112" s="37">
        <v>348.15000000000003</v>
      </c>
      <c r="J112" s="37">
        <f t="shared" si="4"/>
        <v>221.41</v>
      </c>
      <c r="L112" s="69">
        <v>233.26000000000002</v>
      </c>
      <c r="M112" s="37">
        <v>220.25</v>
      </c>
    </row>
    <row r="113" spans="1:13" x14ac:dyDescent="0.2">
      <c r="A113" s="41" t="s">
        <v>234</v>
      </c>
      <c r="B113" s="16" t="s">
        <v>235</v>
      </c>
      <c r="C113" s="42" t="s">
        <v>396</v>
      </c>
      <c r="D113" s="43" t="s">
        <v>54</v>
      </c>
      <c r="E113" s="44">
        <v>47</v>
      </c>
      <c r="F113" s="1"/>
      <c r="G113" s="77">
        <v>331.76</v>
      </c>
      <c r="H113" s="69">
        <v>317.55999999999995</v>
      </c>
      <c r="I113" s="37">
        <v>649.31999999999994</v>
      </c>
      <c r="J113" s="37">
        <f t="shared" ref="J113:J144" si="5">ROUND(I113*$J$12,2)</f>
        <v>412.94</v>
      </c>
      <c r="L113" s="69">
        <v>399.97</v>
      </c>
      <c r="M113" s="37">
        <v>377.65999999999997</v>
      </c>
    </row>
    <row r="114" spans="1:13" x14ac:dyDescent="0.2">
      <c r="A114" s="57" t="s">
        <v>236</v>
      </c>
      <c r="B114" s="58" t="s">
        <v>237</v>
      </c>
      <c r="C114" s="49" t="s">
        <v>397</v>
      </c>
      <c r="D114" s="50" t="s">
        <v>54</v>
      </c>
      <c r="E114" s="51">
        <v>47</v>
      </c>
      <c r="F114" s="1"/>
      <c r="G114" s="76">
        <v>66.949999999999989</v>
      </c>
      <c r="H114" s="68">
        <v>63.44</v>
      </c>
      <c r="I114" s="55">
        <v>130.38999999999999</v>
      </c>
      <c r="J114" s="55">
        <f t="shared" si="5"/>
        <v>82.92</v>
      </c>
      <c r="L114" s="68">
        <v>71.27</v>
      </c>
      <c r="M114" s="55">
        <v>67.3</v>
      </c>
    </row>
    <row r="115" spans="1:13" x14ac:dyDescent="0.2">
      <c r="A115" s="45" t="s">
        <v>238</v>
      </c>
      <c r="B115" s="12" t="s">
        <v>239</v>
      </c>
      <c r="C115" s="42" t="s">
        <v>398</v>
      </c>
      <c r="D115" s="43" t="s">
        <v>54</v>
      </c>
      <c r="E115" s="44">
        <v>48</v>
      </c>
      <c r="F115" s="1"/>
      <c r="G115" s="77">
        <v>323.88</v>
      </c>
      <c r="H115" s="69">
        <v>137.06</v>
      </c>
      <c r="I115" s="37">
        <v>460.94</v>
      </c>
      <c r="J115" s="37">
        <f t="shared" si="5"/>
        <v>293.13</v>
      </c>
      <c r="L115" s="69">
        <v>339.07000000000005</v>
      </c>
      <c r="M115" s="37">
        <v>320.16000000000003</v>
      </c>
    </row>
    <row r="116" spans="1:13" x14ac:dyDescent="0.2">
      <c r="A116" s="57" t="s">
        <v>240</v>
      </c>
      <c r="B116" s="58" t="s">
        <v>241</v>
      </c>
      <c r="C116" s="49" t="s">
        <v>399</v>
      </c>
      <c r="D116" s="50" t="s">
        <v>54</v>
      </c>
      <c r="E116" s="51">
        <v>48</v>
      </c>
      <c r="F116" s="1"/>
      <c r="G116" s="76">
        <v>2168.2199999999998</v>
      </c>
      <c r="H116" s="68">
        <v>1290.8899999999999</v>
      </c>
      <c r="I116" s="55">
        <v>3459.1099999999997</v>
      </c>
      <c r="J116" s="55">
        <f t="shared" si="5"/>
        <v>2199.8200000000002</v>
      </c>
      <c r="L116" s="68">
        <v>2331.63</v>
      </c>
      <c r="M116" s="55">
        <v>2201.5600000000004</v>
      </c>
    </row>
    <row r="117" spans="1:13" x14ac:dyDescent="0.2">
      <c r="A117" s="45" t="s">
        <v>242</v>
      </c>
      <c r="B117" s="12" t="s">
        <v>243</v>
      </c>
      <c r="C117" s="42" t="s">
        <v>400</v>
      </c>
      <c r="D117" s="43" t="s">
        <v>54</v>
      </c>
      <c r="E117" s="44">
        <v>49</v>
      </c>
      <c r="F117" s="1"/>
      <c r="G117" s="77">
        <v>99.36</v>
      </c>
      <c r="H117" s="69">
        <v>84.09999999999998</v>
      </c>
      <c r="I117" s="37">
        <v>183.45999999999998</v>
      </c>
      <c r="J117" s="37">
        <f t="shared" si="5"/>
        <v>116.67</v>
      </c>
      <c r="L117" s="69">
        <v>106.29</v>
      </c>
      <c r="M117" s="37">
        <v>100.36</v>
      </c>
    </row>
    <row r="118" spans="1:13" x14ac:dyDescent="0.2">
      <c r="A118" s="45" t="s">
        <v>244</v>
      </c>
      <c r="B118" s="12" t="s">
        <v>245</v>
      </c>
      <c r="C118" s="42" t="s">
        <v>401</v>
      </c>
      <c r="D118" s="43" t="s">
        <v>43</v>
      </c>
      <c r="E118" s="44">
        <v>49</v>
      </c>
      <c r="F118" s="1"/>
      <c r="G118" s="77">
        <v>68.139999999999986</v>
      </c>
      <c r="H118" s="69">
        <v>47.570000000000007</v>
      </c>
      <c r="I118" s="37">
        <v>115.71</v>
      </c>
      <c r="J118" s="37">
        <f t="shared" si="5"/>
        <v>73.59</v>
      </c>
      <c r="L118" s="69">
        <v>71.61</v>
      </c>
      <c r="M118" s="37">
        <v>67.62</v>
      </c>
    </row>
    <row r="119" spans="1:13" x14ac:dyDescent="0.2">
      <c r="A119" s="45" t="s">
        <v>246</v>
      </c>
      <c r="B119" s="12" t="s">
        <v>247</v>
      </c>
      <c r="C119" s="42" t="s">
        <v>402</v>
      </c>
      <c r="D119" s="43" t="s">
        <v>43</v>
      </c>
      <c r="E119" s="44">
        <v>49</v>
      </c>
      <c r="F119" s="1"/>
      <c r="G119" s="77">
        <v>18.5</v>
      </c>
      <c r="H119" s="69">
        <v>16.22</v>
      </c>
      <c r="I119" s="37">
        <v>34.72</v>
      </c>
      <c r="J119" s="37">
        <f t="shared" si="5"/>
        <v>22.08</v>
      </c>
      <c r="L119" s="69">
        <v>19.330000000000002</v>
      </c>
      <c r="M119" s="37">
        <v>18.25</v>
      </c>
    </row>
    <row r="120" spans="1:13" x14ac:dyDescent="0.2">
      <c r="A120" s="45" t="s">
        <v>248</v>
      </c>
      <c r="B120" s="12" t="s">
        <v>249</v>
      </c>
      <c r="C120" s="42" t="s">
        <v>403</v>
      </c>
      <c r="D120" s="43" t="s">
        <v>43</v>
      </c>
      <c r="E120" s="44">
        <v>49</v>
      </c>
      <c r="F120" s="1"/>
      <c r="G120" s="77">
        <v>108.41</v>
      </c>
      <c r="H120" s="69">
        <v>68.94</v>
      </c>
      <c r="I120" s="37">
        <v>177.35</v>
      </c>
      <c r="J120" s="37">
        <f t="shared" si="5"/>
        <v>112.79</v>
      </c>
      <c r="L120" s="69">
        <v>112.31</v>
      </c>
      <c r="M120" s="37">
        <v>106.05</v>
      </c>
    </row>
    <row r="121" spans="1:13" x14ac:dyDescent="0.2">
      <c r="A121" s="45" t="s">
        <v>250</v>
      </c>
      <c r="B121" s="12" t="s">
        <v>251</v>
      </c>
      <c r="C121" s="42" t="s">
        <v>404</v>
      </c>
      <c r="D121" s="43" t="s">
        <v>54</v>
      </c>
      <c r="E121" s="44">
        <v>49</v>
      </c>
      <c r="F121" s="1"/>
      <c r="G121" s="78">
        <v>2</v>
      </c>
      <c r="H121" s="70">
        <v>1.7199999999999998</v>
      </c>
      <c r="I121" s="40">
        <v>3.7199999999999998</v>
      </c>
      <c r="J121" s="40">
        <f t="shared" si="5"/>
        <v>2.37</v>
      </c>
      <c r="L121" s="70">
        <v>2.13</v>
      </c>
      <c r="M121" s="40">
        <v>2.13</v>
      </c>
    </row>
    <row r="122" spans="1:13" x14ac:dyDescent="0.2">
      <c r="A122" s="57" t="s">
        <v>252</v>
      </c>
      <c r="B122" s="58" t="s">
        <v>253</v>
      </c>
      <c r="C122" s="49" t="s">
        <v>405</v>
      </c>
      <c r="D122" s="50" t="s">
        <v>54</v>
      </c>
      <c r="E122" s="51">
        <v>49</v>
      </c>
      <c r="F122" s="1"/>
      <c r="G122" s="76">
        <v>347.90999999999997</v>
      </c>
      <c r="H122" s="68">
        <v>265.10000000000002</v>
      </c>
      <c r="I122" s="55">
        <v>613.01</v>
      </c>
      <c r="J122" s="55">
        <f t="shared" si="5"/>
        <v>389.84</v>
      </c>
      <c r="L122" s="68">
        <v>374.74</v>
      </c>
      <c r="M122" s="55">
        <v>353.84000000000003</v>
      </c>
    </row>
    <row r="123" spans="1:13" x14ac:dyDescent="0.2">
      <c r="A123" s="45" t="s">
        <v>254</v>
      </c>
      <c r="B123" s="12" t="s">
        <v>255</v>
      </c>
      <c r="C123" s="42" t="s">
        <v>406</v>
      </c>
      <c r="D123" s="43" t="s">
        <v>38</v>
      </c>
      <c r="E123" s="44">
        <v>51</v>
      </c>
      <c r="F123" s="1"/>
      <c r="G123" s="77">
        <v>49.400000000000006</v>
      </c>
      <c r="H123" s="69">
        <v>19.849999999999994</v>
      </c>
      <c r="I123" s="37">
        <v>69.25</v>
      </c>
      <c r="J123" s="37">
        <f t="shared" si="5"/>
        <v>44.04</v>
      </c>
      <c r="L123" s="69">
        <v>50.969999999999992</v>
      </c>
      <c r="M123" s="37">
        <v>48.13</v>
      </c>
    </row>
    <row r="124" spans="1:13" x14ac:dyDescent="0.2">
      <c r="A124" s="57" t="s">
        <v>256</v>
      </c>
      <c r="B124" s="58" t="s">
        <v>257</v>
      </c>
      <c r="C124" s="49" t="s">
        <v>407</v>
      </c>
      <c r="D124" s="50" t="s">
        <v>55</v>
      </c>
      <c r="E124" s="51">
        <v>51</v>
      </c>
      <c r="F124" s="63"/>
      <c r="G124" s="76">
        <v>957.61999999999989</v>
      </c>
      <c r="H124" s="68">
        <v>429.93000000000006</v>
      </c>
      <c r="I124" s="55">
        <v>1387.55</v>
      </c>
      <c r="J124" s="55">
        <f t="shared" si="5"/>
        <v>882.41</v>
      </c>
      <c r="L124" s="68">
        <v>964.94</v>
      </c>
      <c r="M124" s="55">
        <v>911.13</v>
      </c>
    </row>
    <row r="125" spans="1:13" x14ac:dyDescent="0.2">
      <c r="A125" s="45" t="s">
        <v>258</v>
      </c>
      <c r="B125" s="12" t="s">
        <v>259</v>
      </c>
      <c r="C125" s="42" t="s">
        <v>408</v>
      </c>
      <c r="D125" s="43" t="s">
        <v>55</v>
      </c>
      <c r="E125" s="44">
        <v>52</v>
      </c>
      <c r="F125" s="1"/>
      <c r="G125" s="77">
        <v>414.37</v>
      </c>
      <c r="H125" s="69">
        <v>199.49</v>
      </c>
      <c r="I125" s="37">
        <v>613.86</v>
      </c>
      <c r="J125" s="37">
        <f t="shared" si="5"/>
        <v>390.38</v>
      </c>
      <c r="L125" s="69">
        <v>433.62</v>
      </c>
      <c r="M125" s="37">
        <v>409.43</v>
      </c>
    </row>
    <row r="126" spans="1:13" x14ac:dyDescent="0.2">
      <c r="A126" s="45" t="s">
        <v>260</v>
      </c>
      <c r="B126" s="12" t="s">
        <v>261</v>
      </c>
      <c r="C126" s="42" t="s">
        <v>409</v>
      </c>
      <c r="D126" s="43" t="s">
        <v>55</v>
      </c>
      <c r="E126" s="44">
        <v>52</v>
      </c>
      <c r="F126" s="1"/>
      <c r="G126" s="77">
        <v>358.19000000000005</v>
      </c>
      <c r="H126" s="69">
        <v>181.42000000000007</v>
      </c>
      <c r="I126" s="37">
        <v>539.61000000000013</v>
      </c>
      <c r="J126" s="37">
        <f t="shared" si="5"/>
        <v>343.16</v>
      </c>
      <c r="L126" s="69">
        <v>375.96999999999997</v>
      </c>
      <c r="M126" s="37">
        <v>355</v>
      </c>
    </row>
    <row r="127" spans="1:13" x14ac:dyDescent="0.2">
      <c r="A127" s="57" t="s">
        <v>262</v>
      </c>
      <c r="B127" s="58" t="s">
        <v>263</v>
      </c>
      <c r="C127" s="49" t="s">
        <v>410</v>
      </c>
      <c r="D127" s="50" t="s">
        <v>55</v>
      </c>
      <c r="E127" s="51">
        <v>52</v>
      </c>
      <c r="F127" s="1"/>
      <c r="G127" s="76">
        <v>588.01</v>
      </c>
      <c r="H127" s="68">
        <v>276.82000000000005</v>
      </c>
      <c r="I127" s="55">
        <v>864.83</v>
      </c>
      <c r="J127" s="55">
        <f t="shared" si="5"/>
        <v>549.99</v>
      </c>
      <c r="L127" s="68">
        <v>626.13</v>
      </c>
      <c r="M127" s="55">
        <v>591.21</v>
      </c>
    </row>
    <row r="128" spans="1:13" x14ac:dyDescent="0.2">
      <c r="A128" s="47" t="s">
        <v>264</v>
      </c>
      <c r="B128" s="48" t="s">
        <v>265</v>
      </c>
      <c r="C128" s="49" t="s">
        <v>411</v>
      </c>
      <c r="D128" s="50" t="s">
        <v>55</v>
      </c>
      <c r="E128" s="51">
        <v>54</v>
      </c>
      <c r="F128" s="1"/>
      <c r="G128" s="76">
        <v>1315.8</v>
      </c>
      <c r="H128" s="68">
        <v>653.6099999999999</v>
      </c>
      <c r="I128" s="55">
        <v>1969.4099999999999</v>
      </c>
      <c r="J128" s="55">
        <f t="shared" si="5"/>
        <v>1252.45</v>
      </c>
      <c r="L128" s="68">
        <v>1389.0500000000002</v>
      </c>
      <c r="M128" s="55">
        <v>1311.57</v>
      </c>
    </row>
    <row r="129" spans="1:13" x14ac:dyDescent="0.2">
      <c r="A129" s="47" t="s">
        <v>266</v>
      </c>
      <c r="B129" s="48" t="s">
        <v>267</v>
      </c>
      <c r="C129" s="49" t="s">
        <v>412</v>
      </c>
      <c r="D129" s="50" t="s">
        <v>55</v>
      </c>
      <c r="E129" s="51">
        <v>55</v>
      </c>
      <c r="F129" s="1"/>
      <c r="G129" s="76">
        <v>618.51</v>
      </c>
      <c r="H129" s="68">
        <v>169.3900000000001</v>
      </c>
      <c r="I129" s="55">
        <v>787.90000000000009</v>
      </c>
      <c r="J129" s="55">
        <f t="shared" si="5"/>
        <v>501.07</v>
      </c>
      <c r="L129" s="68">
        <v>630.41999999999996</v>
      </c>
      <c r="M129" s="55">
        <v>595.26</v>
      </c>
    </row>
    <row r="130" spans="1:13" x14ac:dyDescent="0.2">
      <c r="A130" s="47" t="s">
        <v>268</v>
      </c>
      <c r="B130" s="48" t="s">
        <v>269</v>
      </c>
      <c r="C130" s="49" t="s">
        <v>413</v>
      </c>
      <c r="D130" s="50" t="s">
        <v>55</v>
      </c>
      <c r="E130" s="51">
        <v>56</v>
      </c>
      <c r="F130" s="1"/>
      <c r="G130" s="76">
        <v>1237.1600000000001</v>
      </c>
      <c r="H130" s="68">
        <v>851.97999999999979</v>
      </c>
      <c r="I130" s="55">
        <v>2089.14</v>
      </c>
      <c r="J130" s="55">
        <f t="shared" si="5"/>
        <v>1328.59</v>
      </c>
      <c r="L130" s="68">
        <v>1320.76</v>
      </c>
      <c r="M130" s="55">
        <v>1247.0899999999999</v>
      </c>
    </row>
    <row r="131" spans="1:13" x14ac:dyDescent="0.2">
      <c r="A131" s="57" t="s">
        <v>270</v>
      </c>
      <c r="B131" s="58" t="s">
        <v>271</v>
      </c>
      <c r="C131" s="49" t="s">
        <v>414</v>
      </c>
      <c r="D131" s="50" t="s">
        <v>68</v>
      </c>
      <c r="E131" s="51">
        <v>61</v>
      </c>
      <c r="F131" s="1"/>
      <c r="G131" s="76">
        <v>2177.5200000000004</v>
      </c>
      <c r="H131" s="68">
        <v>919.95000000000027</v>
      </c>
      <c r="I131" s="55">
        <v>3097.4700000000007</v>
      </c>
      <c r="J131" s="55">
        <f t="shared" si="5"/>
        <v>1969.84</v>
      </c>
      <c r="L131" s="68">
        <v>2311.8899999999994</v>
      </c>
      <c r="M131" s="55">
        <v>2182.94</v>
      </c>
    </row>
    <row r="132" spans="1:13" x14ac:dyDescent="0.2">
      <c r="A132" s="41" t="s">
        <v>272</v>
      </c>
      <c r="B132" s="16" t="s">
        <v>273</v>
      </c>
      <c r="C132" s="42" t="s">
        <v>415</v>
      </c>
      <c r="D132" s="43" t="s">
        <v>55</v>
      </c>
      <c r="E132" s="44">
        <v>63</v>
      </c>
      <c r="F132" s="1"/>
      <c r="G132" s="77">
        <v>644.04</v>
      </c>
      <c r="H132" s="69">
        <v>502.9699999999998</v>
      </c>
      <c r="I132" s="37">
        <v>1147.0099999999998</v>
      </c>
      <c r="J132" s="37">
        <f t="shared" si="5"/>
        <v>729.44</v>
      </c>
      <c r="L132" s="69">
        <v>692.41</v>
      </c>
      <c r="M132" s="37">
        <v>653.79</v>
      </c>
    </row>
    <row r="133" spans="1:13" x14ac:dyDescent="0.2">
      <c r="A133" s="57" t="s">
        <v>274</v>
      </c>
      <c r="B133" s="58" t="s">
        <v>428</v>
      </c>
      <c r="C133" s="49" t="s">
        <v>416</v>
      </c>
      <c r="D133" s="50" t="s">
        <v>55</v>
      </c>
      <c r="E133" s="51">
        <v>63</v>
      </c>
      <c r="F133" s="1"/>
      <c r="G133" s="76">
        <v>327.82</v>
      </c>
      <c r="H133" s="68">
        <v>228.77000000000004</v>
      </c>
      <c r="I133" s="55">
        <v>556.59</v>
      </c>
      <c r="J133" s="55">
        <f t="shared" si="5"/>
        <v>353.96</v>
      </c>
      <c r="L133" s="68">
        <v>344.03999999999996</v>
      </c>
      <c r="M133" s="55">
        <v>324.85000000000002</v>
      </c>
    </row>
    <row r="134" spans="1:13" x14ac:dyDescent="0.2">
      <c r="A134" s="57" t="s">
        <v>275</v>
      </c>
      <c r="B134" s="58" t="s">
        <v>276</v>
      </c>
      <c r="C134" s="49" t="s">
        <v>417</v>
      </c>
      <c r="D134" s="50" t="s">
        <v>143</v>
      </c>
      <c r="E134" s="51">
        <v>64</v>
      </c>
      <c r="F134" s="1"/>
      <c r="G134" s="76">
        <v>291.18</v>
      </c>
      <c r="H134" s="68">
        <v>246.44</v>
      </c>
      <c r="I134" s="55">
        <v>537.62</v>
      </c>
      <c r="J134" s="55">
        <f t="shared" si="5"/>
        <v>341.9</v>
      </c>
      <c r="L134" s="68">
        <v>308.97000000000003</v>
      </c>
      <c r="M134" s="55">
        <v>291.74</v>
      </c>
    </row>
    <row r="135" spans="1:13" x14ac:dyDescent="0.2">
      <c r="A135" s="57" t="s">
        <v>277</v>
      </c>
      <c r="B135" s="58" t="s">
        <v>278</v>
      </c>
      <c r="C135" s="49" t="s">
        <v>418</v>
      </c>
      <c r="D135" s="50" t="s">
        <v>64</v>
      </c>
      <c r="E135" s="51">
        <v>65</v>
      </c>
      <c r="F135" s="1"/>
      <c r="G135" s="76">
        <v>3697.1899999999996</v>
      </c>
      <c r="H135" s="68">
        <v>1555.63</v>
      </c>
      <c r="I135" s="55">
        <v>5252.82</v>
      </c>
      <c r="J135" s="55">
        <f t="shared" si="5"/>
        <v>3340.53</v>
      </c>
      <c r="L135" s="68">
        <v>3871.7700000000004</v>
      </c>
      <c r="M135" s="55">
        <v>3655.81</v>
      </c>
    </row>
    <row r="136" spans="1:13" x14ac:dyDescent="0.2">
      <c r="A136" s="45" t="s">
        <v>279</v>
      </c>
      <c r="B136" s="12" t="s">
        <v>280</v>
      </c>
      <c r="C136" s="42" t="s">
        <v>419</v>
      </c>
      <c r="D136" s="43" t="s">
        <v>38</v>
      </c>
      <c r="E136" s="44">
        <v>66</v>
      </c>
      <c r="F136" s="1"/>
      <c r="G136" s="77">
        <v>43</v>
      </c>
      <c r="H136" s="69">
        <v>25.340000000000003</v>
      </c>
      <c r="I136" s="37">
        <v>68.34</v>
      </c>
      <c r="J136" s="37">
        <f t="shared" si="5"/>
        <v>43.46</v>
      </c>
      <c r="L136" s="69">
        <v>45.31</v>
      </c>
      <c r="M136" s="37">
        <v>42.78</v>
      </c>
    </row>
    <row r="137" spans="1:13" x14ac:dyDescent="0.2">
      <c r="A137" s="45" t="s">
        <v>281</v>
      </c>
      <c r="B137" s="12" t="s">
        <v>282</v>
      </c>
      <c r="C137" s="42" t="s">
        <v>420</v>
      </c>
      <c r="D137" s="43" t="s">
        <v>38</v>
      </c>
      <c r="E137" s="44">
        <v>66</v>
      </c>
      <c r="F137" s="1"/>
      <c r="G137" s="77">
        <v>541.04</v>
      </c>
      <c r="H137" s="69">
        <v>146.29000000000008</v>
      </c>
      <c r="I137" s="37">
        <v>687.33</v>
      </c>
      <c r="J137" s="37">
        <f t="shared" si="5"/>
        <v>437.11</v>
      </c>
      <c r="L137" s="69">
        <v>557.44999999999993</v>
      </c>
      <c r="M137" s="37">
        <v>526.36</v>
      </c>
    </row>
    <row r="138" spans="1:13" x14ac:dyDescent="0.2">
      <c r="A138" s="41" t="s">
        <v>283</v>
      </c>
      <c r="B138" s="16" t="s">
        <v>284</v>
      </c>
      <c r="C138" s="42" t="s">
        <v>421</v>
      </c>
      <c r="D138" s="43" t="s">
        <v>38</v>
      </c>
      <c r="E138" s="44">
        <v>66</v>
      </c>
      <c r="F138" s="1"/>
      <c r="G138" s="77">
        <v>271.18</v>
      </c>
      <c r="H138" s="69">
        <v>174.94000000000005</v>
      </c>
      <c r="I138" s="37">
        <v>446.12000000000006</v>
      </c>
      <c r="J138" s="37">
        <f t="shared" si="5"/>
        <v>283.70999999999998</v>
      </c>
      <c r="L138" s="69">
        <v>281.93</v>
      </c>
      <c r="M138" s="37">
        <v>266.2</v>
      </c>
    </row>
    <row r="139" spans="1:13" x14ac:dyDescent="0.2">
      <c r="A139" s="57" t="s">
        <v>285</v>
      </c>
      <c r="B139" s="58" t="s">
        <v>286</v>
      </c>
      <c r="C139" s="49" t="s">
        <v>422</v>
      </c>
      <c r="D139" s="50" t="s">
        <v>38</v>
      </c>
      <c r="E139" s="51">
        <v>66</v>
      </c>
      <c r="F139" s="1"/>
      <c r="G139" s="76">
        <v>1025.8899999999999</v>
      </c>
      <c r="H139" s="68">
        <v>498.70000000000005</v>
      </c>
      <c r="I139" s="55">
        <v>1524.59</v>
      </c>
      <c r="J139" s="55">
        <f t="shared" si="5"/>
        <v>969.56</v>
      </c>
      <c r="L139" s="68">
        <v>1072.4499999999998</v>
      </c>
      <c r="M139" s="55">
        <v>1012.6300000000001</v>
      </c>
    </row>
    <row r="140" spans="1:13" x14ac:dyDescent="0.2">
      <c r="A140" s="57" t="s">
        <v>287</v>
      </c>
      <c r="B140" s="58" t="s">
        <v>288</v>
      </c>
      <c r="C140" s="49" t="s">
        <v>423</v>
      </c>
      <c r="D140" s="50" t="s">
        <v>65</v>
      </c>
      <c r="E140" s="51">
        <v>67</v>
      </c>
      <c r="F140" s="1"/>
      <c r="G140" s="76">
        <v>1777.4099999999999</v>
      </c>
      <c r="H140" s="68">
        <v>1115.2199999999993</v>
      </c>
      <c r="I140" s="55">
        <v>2892.6299999999992</v>
      </c>
      <c r="J140" s="55">
        <f t="shared" si="5"/>
        <v>1839.57</v>
      </c>
      <c r="L140" s="68">
        <v>1903.5299999999997</v>
      </c>
      <c r="M140" s="55">
        <v>1797.35</v>
      </c>
    </row>
    <row r="141" spans="1:13" x14ac:dyDescent="0.2">
      <c r="A141" s="41" t="s">
        <v>289</v>
      </c>
      <c r="B141" s="16" t="s">
        <v>290</v>
      </c>
      <c r="C141" s="42" t="s">
        <v>424</v>
      </c>
      <c r="D141" s="43" t="s">
        <v>143</v>
      </c>
      <c r="E141" s="44">
        <v>68</v>
      </c>
      <c r="F141" s="1"/>
      <c r="G141" s="77">
        <v>295.12</v>
      </c>
      <c r="H141" s="69">
        <v>225.60000000000002</v>
      </c>
      <c r="I141" s="37">
        <v>520.72</v>
      </c>
      <c r="J141" s="37">
        <f t="shared" si="5"/>
        <v>331.15</v>
      </c>
      <c r="L141" s="69">
        <v>310.31000000000006</v>
      </c>
      <c r="M141" s="37">
        <v>293</v>
      </c>
    </row>
    <row r="142" spans="1:13" x14ac:dyDescent="0.2">
      <c r="A142" s="57" t="s">
        <v>291</v>
      </c>
      <c r="B142" s="58" t="s">
        <v>292</v>
      </c>
      <c r="C142" s="49" t="s">
        <v>425</v>
      </c>
      <c r="D142" s="50" t="s">
        <v>68</v>
      </c>
      <c r="E142" s="51">
        <v>68</v>
      </c>
      <c r="F142" s="1"/>
      <c r="G142" s="76">
        <v>1039.1100000000001</v>
      </c>
      <c r="H142" s="68">
        <v>479.80999999999995</v>
      </c>
      <c r="I142" s="55">
        <v>1518.92</v>
      </c>
      <c r="J142" s="55">
        <f t="shared" si="5"/>
        <v>965.96</v>
      </c>
      <c r="L142" s="68">
        <v>1085.5</v>
      </c>
      <c r="M142" s="55">
        <v>1024.95</v>
      </c>
    </row>
    <row r="143" spans="1:13" x14ac:dyDescent="0.2">
      <c r="A143" s="57" t="s">
        <v>293</v>
      </c>
      <c r="B143" s="58" t="s">
        <v>294</v>
      </c>
      <c r="C143" s="49" t="s">
        <v>426</v>
      </c>
      <c r="D143" s="50" t="s">
        <v>68</v>
      </c>
      <c r="E143" s="51">
        <v>69</v>
      </c>
      <c r="F143" s="1"/>
      <c r="G143" s="76">
        <v>1209.93</v>
      </c>
      <c r="H143" s="68">
        <v>593.05999999999995</v>
      </c>
      <c r="I143" s="55">
        <v>1802.99</v>
      </c>
      <c r="J143" s="55">
        <f t="shared" si="5"/>
        <v>1146.6099999999999</v>
      </c>
      <c r="L143" s="68">
        <v>1292.31</v>
      </c>
      <c r="M143" s="55">
        <v>1220.22</v>
      </c>
    </row>
    <row r="144" spans="1:13" x14ac:dyDescent="0.2">
      <c r="A144" s="47" t="s">
        <v>295</v>
      </c>
      <c r="B144" s="48" t="s">
        <v>296</v>
      </c>
      <c r="C144" s="49" t="s">
        <v>427</v>
      </c>
      <c r="D144" s="50" t="s">
        <v>31</v>
      </c>
      <c r="E144" s="51">
        <v>70</v>
      </c>
      <c r="F144" s="1"/>
      <c r="G144" s="76">
        <v>187.49</v>
      </c>
      <c r="H144" s="68">
        <v>100.99000000000001</v>
      </c>
      <c r="I144" s="55">
        <v>288.48</v>
      </c>
      <c r="J144" s="55">
        <f t="shared" si="5"/>
        <v>183.46</v>
      </c>
      <c r="L144" s="68">
        <v>193.57999999999998</v>
      </c>
      <c r="M144" s="55">
        <v>182.78</v>
      </c>
    </row>
    <row r="145" spans="1:13" ht="13.5" thickBot="1" x14ac:dyDescent="0.25">
      <c r="A145" s="60" t="s">
        <v>297</v>
      </c>
      <c r="B145" s="61" t="s">
        <v>298</v>
      </c>
      <c r="C145" s="62" t="s">
        <v>299</v>
      </c>
      <c r="D145" s="53"/>
      <c r="E145" s="53"/>
      <c r="F145" s="53"/>
      <c r="G145" s="79">
        <f>SUM(G17:G144)</f>
        <v>84009.079999999987</v>
      </c>
      <c r="H145" s="64">
        <f t="shared" ref="H145:J145" si="6">SUM(H17:H144)</f>
        <v>48090.349999999969</v>
      </c>
      <c r="I145" s="30">
        <f t="shared" si="6"/>
        <v>132099.43</v>
      </c>
      <c r="J145" s="30">
        <f t="shared" si="6"/>
        <v>84008.639999999999</v>
      </c>
      <c r="L145" s="64">
        <f t="shared" ref="L145:M145" si="7">SUM(L17:L144)</f>
        <v>88929.989999999991</v>
      </c>
      <c r="M145" s="30">
        <f t="shared" si="7"/>
        <v>81686.49000000002</v>
      </c>
    </row>
  </sheetData>
  <conditionalFormatting sqref="A22:B23">
    <cfRule type="expression" dxfId="15" priority="28" stopIfTrue="1">
      <formula>#REF!=1</formula>
    </cfRule>
  </conditionalFormatting>
  <conditionalFormatting sqref="A24:B28">
    <cfRule type="expression" dxfId="14" priority="12" stopIfTrue="1">
      <formula>#REF!=1</formula>
    </cfRule>
  </conditionalFormatting>
  <conditionalFormatting sqref="A32:B33">
    <cfRule type="expression" dxfId="13" priority="26" stopIfTrue="1">
      <formula>#REF!=1</formula>
    </cfRule>
  </conditionalFormatting>
  <conditionalFormatting sqref="A52:B54">
    <cfRule type="expression" dxfId="12" priority="9" stopIfTrue="1">
      <formula>#REF!=1</formula>
    </cfRule>
  </conditionalFormatting>
  <conditionalFormatting sqref="A68:B70">
    <cfRule type="expression" dxfId="11" priority="7" stopIfTrue="1">
      <formula>#REF!=1</formula>
    </cfRule>
  </conditionalFormatting>
  <conditionalFormatting sqref="A72:B73">
    <cfRule type="expression" dxfId="10" priority="21" stopIfTrue="1">
      <formula>#REF!=1</formula>
    </cfRule>
  </conditionalFormatting>
  <conditionalFormatting sqref="A82:B84 A86:B91">
    <cfRule type="expression" dxfId="9" priority="22" stopIfTrue="1">
      <formula>#REF!=1</formula>
    </cfRule>
  </conditionalFormatting>
  <conditionalFormatting sqref="A93:B94">
    <cfRule type="expression" dxfId="8" priority="29" stopIfTrue="1">
      <formula>#REF!=1</formula>
    </cfRule>
  </conditionalFormatting>
  <conditionalFormatting sqref="A105:B106">
    <cfRule type="expression" dxfId="7" priority="13" stopIfTrue="1">
      <formula>#REF!=1</formula>
    </cfRule>
  </conditionalFormatting>
  <conditionalFormatting sqref="A108:B110">
    <cfRule type="expression" dxfId="6" priority="14" stopIfTrue="1">
      <formula>#REF!=1</formula>
    </cfRule>
  </conditionalFormatting>
  <conditionalFormatting sqref="A114:B115">
    <cfRule type="expression" dxfId="5" priority="27" stopIfTrue="1">
      <formula>#REF!=1</formula>
    </cfRule>
  </conditionalFormatting>
  <conditionalFormatting sqref="A120:B127">
    <cfRule type="expression" dxfId="4" priority="15" stopIfTrue="1">
      <formula>#REF!=1</formula>
    </cfRule>
  </conditionalFormatting>
  <conditionalFormatting sqref="A129:B129">
    <cfRule type="expression" dxfId="3" priority="24" stopIfTrue="1">
      <formula>#REF!=1</formula>
    </cfRule>
  </conditionalFormatting>
  <conditionalFormatting sqref="A133:B134">
    <cfRule type="expression" dxfId="2" priority="16" stopIfTrue="1">
      <formula>#REF!=1</formula>
    </cfRule>
  </conditionalFormatting>
  <conditionalFormatting sqref="A136:B137">
    <cfRule type="expression" dxfId="1" priority="18" stopIfTrue="1">
      <formula>#REF!=1</formula>
    </cfRule>
  </conditionalFormatting>
  <conditionalFormatting sqref="A141:B142">
    <cfRule type="expression" dxfId="0" priority="20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FY24</vt:lpstr>
      <vt:lpstr>EqPup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Brad</dc:creator>
  <cp:lastModifiedBy>Gaidys, Maureen</cp:lastModifiedBy>
  <dcterms:created xsi:type="dcterms:W3CDTF">2023-04-12T15:40:15Z</dcterms:created>
  <dcterms:modified xsi:type="dcterms:W3CDTF">2023-04-25T17:49:14Z</dcterms:modified>
</cp:coreProperties>
</file>