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DD497F84-1FA0-4ED9-9013-69E18BEE1D3C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3" l="1"/>
  <c r="C162" i="18"/>
  <c r="A177" i="18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C177" i="18"/>
  <c r="G177" i="18"/>
  <c r="H177" i="18"/>
  <c r="I177" i="18"/>
  <c r="J177" i="18"/>
  <c r="K177" i="18"/>
  <c r="L177" i="18"/>
  <c r="M177" i="18"/>
  <c r="N177" i="18"/>
  <c r="O177" i="18"/>
  <c r="P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P21" i="18" s="1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4" i="18" l="1"/>
  <c r="P53" i="18"/>
  <c r="P55" i="18"/>
  <c r="P20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 s="1"/>
  <c r="F26" i="3"/>
  <c r="F28" i="3" s="1"/>
  <c r="F146" i="3"/>
  <c r="F148" i="3" s="1"/>
  <c r="D142" i="3"/>
  <c r="C142" i="3"/>
  <c r="D113" i="3"/>
  <c r="C113" i="3"/>
  <c r="D84" i="3"/>
  <c r="C84" i="3"/>
  <c r="C86" i="3" s="1"/>
  <c r="D55" i="3"/>
  <c r="C55" i="3"/>
  <c r="C57" i="3" s="1"/>
  <c r="D26" i="3"/>
  <c r="C26" i="3"/>
  <c r="D142" i="21"/>
  <c r="D144" i="21" s="1"/>
  <c r="C142" i="21"/>
  <c r="D113" i="21"/>
  <c r="D115" i="21" s="1"/>
  <c r="C113" i="21"/>
  <c r="D84" i="21"/>
  <c r="D86" i="21" s="1"/>
  <c r="C84" i="21"/>
  <c r="D55" i="21"/>
  <c r="D57" i="21" s="1"/>
  <c r="C55" i="21"/>
  <c r="D26" i="21"/>
  <c r="D28" i="21" s="1"/>
  <c r="C26" i="2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C144" i="21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C28" i="21"/>
  <c r="L26" i="21"/>
  <c r="L146" i="21" s="1"/>
  <c r="K26" i="21"/>
  <c r="J26" i="21"/>
  <c r="I26" i="21"/>
  <c r="H26" i="21"/>
  <c r="G26" i="2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M179" i="18" s="1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P51" i="18" s="1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D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7" i="3"/>
  <c r="A66" i="3"/>
  <c r="A65" i="3"/>
  <c r="A64" i="3"/>
  <c r="L55" i="3"/>
  <c r="K55" i="3"/>
  <c r="J55" i="3"/>
  <c r="I55" i="3"/>
  <c r="H55" i="3"/>
  <c r="G55" i="3"/>
  <c r="E55" i="3"/>
  <c r="E57" i="3" s="1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L146" i="3" s="1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D146" i="3" l="1"/>
  <c r="D148" i="3" s="1"/>
  <c r="M55" i="3"/>
  <c r="M57" i="3" s="1"/>
  <c r="J146" i="21"/>
  <c r="J148" i="21" s="1"/>
  <c r="M142" i="3"/>
  <c r="M144" i="3" s="1"/>
  <c r="M113" i="3"/>
  <c r="M115" i="3" s="1"/>
  <c r="I142" i="18"/>
  <c r="H146" i="21"/>
  <c r="H148" i="21" s="1"/>
  <c r="M106" i="18"/>
  <c r="G146" i="3"/>
  <c r="G148" i="3" s="1"/>
  <c r="P57" i="18"/>
  <c r="D57" i="3"/>
  <c r="K146" i="3"/>
  <c r="K148" i="3" s="1"/>
  <c r="C146" i="3"/>
  <c r="C148" i="3" s="1"/>
  <c r="M113" i="21"/>
  <c r="M115" i="21" s="1"/>
  <c r="M55" i="21"/>
  <c r="M57" i="21" s="1"/>
  <c r="G146" i="21"/>
  <c r="G148" i="21" s="1"/>
  <c r="K146" i="21"/>
  <c r="K148" i="21" s="1"/>
  <c r="C146" i="21"/>
  <c r="C148" i="21" s="1"/>
  <c r="M142" i="21"/>
  <c r="M144" i="21" s="1"/>
  <c r="E146" i="3"/>
  <c r="E148" i="3" s="1"/>
  <c r="O70" i="18"/>
  <c r="I106" i="18"/>
  <c r="M142" i="18"/>
  <c r="I179" i="18"/>
  <c r="M26" i="21"/>
  <c r="M28" i="21" s="1"/>
  <c r="F146" i="21"/>
  <c r="F148" i="21" s="1"/>
  <c r="P58" i="22"/>
  <c r="N179" i="22"/>
  <c r="H146" i="3"/>
  <c r="H148" i="3" s="1"/>
  <c r="C144" i="3"/>
  <c r="I146" i="3"/>
  <c r="I148" i="3" s="1"/>
  <c r="E146" i="21"/>
  <c r="E148" i="21" s="1"/>
  <c r="J146" i="3"/>
  <c r="J148" i="3" s="1"/>
  <c r="M84" i="3"/>
  <c r="M86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O180" i="18" s="1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35" i="18"/>
  <c r="M26" i="3"/>
  <c r="E28" i="3"/>
  <c r="N34" i="18"/>
  <c r="O71" i="22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143" i="18" l="1"/>
  <c r="G71" i="18"/>
  <c r="H71" i="22"/>
  <c r="G180" i="22"/>
  <c r="O107" i="18"/>
  <c r="G107" i="22"/>
  <c r="O35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<sst xmlns="http://schemas.openxmlformats.org/spreadsheetml/2006/main" count="869" uniqueCount="131">
  <si>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</si>
  <si>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</si>
  <si>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</si>
  <si>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</si>
  <si>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</si>
  <si>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</si>
  <si>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</si>
  <si>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</si>
  <si>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</si>
  <si>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</si>
  <si>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</si>
  <si>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</si>
  <si>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</si>
  <si>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</si>
  <si>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</si>
  <si>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</si>
  <si>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</si>
  <si>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</si>
  <si>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</si>
  <si>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</si>
  <si>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</si>
  <si>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</si>
  <si>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</si>
  <si>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</si>
  <si>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</si>
  <si>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</si>
  <si>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</si>
  <si>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</si>
  <si>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</si>
  <si>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</si>
  <si>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</si>
  <si>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</si>
  <si>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</si>
  <si>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</si>
  <si>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</si>
  <si>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</si>
  <si>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</si>
  <si>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</si>
  <si>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</si>
  <si>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</si>
  <si>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</si>
  <si>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</si>
  <si>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</si>
  <si>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</si>
  <si>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</si>
  <si>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</si>
  <si>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</si>
  <si>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</si>
  <si>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</si>
  <si>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</si>
  <si>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</si>
  <si>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</si>
  <si>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</si>
  <si>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</si>
  <si>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</si>
  <si>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</si>
  <si>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</si>
  <si>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</si>
  <si>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</si>
  <si>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</si>
  <si>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</si>
  <si>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</si>
  <si>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</si>
  <si>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</si>
  <si>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</si>
  <si>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</si>
  <si>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</si>
  <si>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</si>
  <si>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</si>
  <si>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</si>
  <si>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</si>
  <si>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</si>
  <si>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</si>
  <si>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</si>
  <si>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</si>
  <si>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</si>
  <si>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</si>
  <si>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</si>
  <si>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</si>
  <si>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</si>
  <si>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</si>
  <si>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</si>
  <si>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</si>
  <si>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</si>
  <si>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WG Rotini Pasta</t>
  </si>
  <si>
    <t>Meat Sauce</t>
  </si>
  <si>
    <t>Cheese Sauce</t>
  </si>
  <si>
    <t>Fruit Selection</t>
  </si>
  <si>
    <t>Milk Selection</t>
  </si>
  <si>
    <t>Cheese Pizza</t>
  </si>
  <si>
    <t>Pepperoni Pizza</t>
  </si>
  <si>
    <t>Chef Special Pizza</t>
  </si>
  <si>
    <t>Caesar Salad with Romaine</t>
  </si>
  <si>
    <t>Brown Rice</t>
  </si>
  <si>
    <t xml:space="preserve">Fruit Selection </t>
  </si>
  <si>
    <t>Chicken &amp; Cheese Quesadilla</t>
  </si>
  <si>
    <t>Cheese Quesadilla</t>
  </si>
  <si>
    <t>Salsa</t>
  </si>
  <si>
    <t>Sour Cream</t>
  </si>
  <si>
    <t>1 cup</t>
  </si>
  <si>
    <t>1/2 cup</t>
  </si>
  <si>
    <t>1 piece</t>
  </si>
  <si>
    <t xml:space="preserve">8 oz. </t>
  </si>
  <si>
    <t>1 slice</t>
  </si>
  <si>
    <t xml:space="preserve">4.4 oz. </t>
  </si>
  <si>
    <t>5 meatballs</t>
  </si>
  <si>
    <t xml:space="preserve">1/2 cup </t>
  </si>
  <si>
    <t xml:space="preserve">1 whole </t>
  </si>
  <si>
    <t>1/4 cup</t>
  </si>
  <si>
    <t xml:space="preserve">1 oz. </t>
  </si>
  <si>
    <t>Spring Week 2</t>
  </si>
  <si>
    <t>Spinach Salad</t>
  </si>
  <si>
    <t>Carrot Souffle</t>
  </si>
  <si>
    <t>WG Garlic Bread</t>
  </si>
  <si>
    <t>Teriyaki Meatballs</t>
  </si>
  <si>
    <t>Teriyaki Black Bean Meatball</t>
  </si>
  <si>
    <t>Baked Ham with Pineapple</t>
  </si>
  <si>
    <t>WG Dinner Roll</t>
  </si>
  <si>
    <t>Baked Tofu with Pineapple</t>
  </si>
  <si>
    <t>Potato Salad with Fresh Herbs</t>
  </si>
  <si>
    <t>Baked Beans</t>
  </si>
  <si>
    <t>Buttery Corn</t>
  </si>
  <si>
    <t>Tabouleh</t>
  </si>
  <si>
    <t>3 meatballs</t>
  </si>
  <si>
    <t>2 oz sliced</t>
  </si>
  <si>
    <t xml:space="preserve">1 - 1oz. </t>
  </si>
  <si>
    <t>Garlicky Broccoli</t>
  </si>
  <si>
    <t>Gingered Carrots</t>
  </si>
  <si>
    <t xml:space="preserve">     OVS?    Yes _____    No _____</t>
  </si>
  <si>
    <t xml:space="preserve">     Grade _______________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</si>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</sst>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8040"/>
      <color rgb="FFCC99FF"/>
      <color rgb="FF7F9E40"/>
      <color rgb="FF9BEE72"/>
      <color rgb="FFFFA3FF"/>
      <color rgb="FFFFFF66"/>
      <color rgb="FFD8E4BC"/>
      <color rgb="FFFF603B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110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89</v>
      </c>
      <c r="C7" s="137" t="s">
        <v>114</v>
      </c>
      <c r="D7" s="137" t="s">
        <v>116</v>
      </c>
      <c r="E7" s="137" t="s">
        <v>95</v>
      </c>
    </row>
    <row r="8" spans="1:5" ht="30" customHeight="1" x14ac:dyDescent="0.3">
      <c r="A8" s="63" t="s">
        <v>85</v>
      </c>
      <c r="B8" s="63" t="s">
        <v>90</v>
      </c>
      <c r="C8" s="63" t="s">
        <v>115</v>
      </c>
      <c r="D8" s="63" t="s">
        <v>118</v>
      </c>
      <c r="E8" s="63" t="s">
        <v>96</v>
      </c>
    </row>
    <row r="9" spans="1:5" ht="30" customHeight="1" x14ac:dyDescent="0.3">
      <c r="A9" s="63" t="s">
        <v>86</v>
      </c>
      <c r="B9" s="63" t="s">
        <v>91</v>
      </c>
      <c r="C9" s="63" t="s">
        <v>93</v>
      </c>
      <c r="D9" s="63" t="s">
        <v>117</v>
      </c>
      <c r="E9" s="63" t="s">
        <v>121</v>
      </c>
    </row>
    <row r="10" spans="1:5" ht="30" customHeight="1" x14ac:dyDescent="0.3">
      <c r="A10" s="63" t="s">
        <v>111</v>
      </c>
      <c r="B10" s="63" t="s">
        <v>92</v>
      </c>
      <c r="C10" s="63" t="s">
        <v>126</v>
      </c>
      <c r="D10" s="63" t="s">
        <v>119</v>
      </c>
      <c r="E10" s="63" t="s">
        <v>122</v>
      </c>
    </row>
    <row r="11" spans="1:5" ht="30" customHeight="1" x14ac:dyDescent="0.3">
      <c r="A11" s="63" t="s">
        <v>112</v>
      </c>
      <c r="B11" s="63" t="s">
        <v>87</v>
      </c>
      <c r="C11" s="63" t="s">
        <v>127</v>
      </c>
      <c r="D11" s="63" t="s">
        <v>120</v>
      </c>
      <c r="E11" s="63" t="s">
        <v>97</v>
      </c>
    </row>
    <row r="12" spans="1:5" ht="30" customHeight="1" x14ac:dyDescent="0.3">
      <c r="A12" s="63" t="s">
        <v>113</v>
      </c>
      <c r="B12" s="63" t="s">
        <v>87</v>
      </c>
      <c r="C12" s="63" t="s">
        <v>94</v>
      </c>
      <c r="D12" s="63" t="s">
        <v>87</v>
      </c>
      <c r="E12" s="63" t="s">
        <v>98</v>
      </c>
    </row>
    <row r="13" spans="1:5" ht="30" customHeight="1" x14ac:dyDescent="0.3">
      <c r="A13" s="114" t="s">
        <v>87</v>
      </c>
      <c r="B13" s="114" t="s">
        <v>88</v>
      </c>
      <c r="C13" s="114" t="s">
        <v>94</v>
      </c>
      <c r="D13" s="114" t="s">
        <v>87</v>
      </c>
      <c r="E13" s="114" t="s">
        <v>87</v>
      </c>
    </row>
    <row r="14" spans="1:5" ht="30" customHeight="1" x14ac:dyDescent="0.3">
      <c r="A14" s="64" t="s">
        <v>87</v>
      </c>
      <c r="B14" s="64"/>
      <c r="C14" s="64" t="s">
        <v>88</v>
      </c>
      <c r="D14" s="64" t="s">
        <v>88</v>
      </c>
      <c r="E14" s="64" t="s">
        <v>87</v>
      </c>
    </row>
    <row r="15" spans="1:5" ht="30" customHeight="1" x14ac:dyDescent="0.3">
      <c r="A15" s="64" t="s">
        <v>88</v>
      </c>
      <c r="B15" s="64"/>
      <c r="C15" s="64"/>
      <c r="D15" s="64"/>
      <c r="E15" s="64" t="s">
        <v>88</v>
      </c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qami3dvNzLHXEDBnYCjua5UE7W3FYTjH/d/OncuIFRxQgTa2anlguOYTVYqj4XP9gY65MTXs32aXyJrfqLblPA==" saltValue="6svCDiZue/3OPmor2APycA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81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Spring Week 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WG Rotini Pasta</v>
      </c>
      <c r="B6" s="128" t="s">
        <v>99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Meat Sauce</v>
      </c>
      <c r="B7" s="128" t="s">
        <v>100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Cheese Sauce</v>
      </c>
      <c r="B8" s="128" t="s">
        <v>100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Spinach Salad</v>
      </c>
      <c r="B9" s="128" t="s">
        <v>99</v>
      </c>
      <c r="C9" s="117"/>
      <c r="D9" s="117"/>
      <c r="E9" s="117"/>
      <c r="F9" s="117"/>
      <c r="G9" s="117">
        <v>0.5</v>
      </c>
      <c r="H9" s="117"/>
      <c r="I9" s="117"/>
      <c r="J9" s="117"/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Carrot Souffle</v>
      </c>
      <c r="B10" s="128" t="s">
        <v>100</v>
      </c>
      <c r="C10" s="117"/>
      <c r="D10" s="117"/>
      <c r="E10" s="117"/>
      <c r="F10" s="117"/>
      <c r="G10" s="117"/>
      <c r="H10" s="117">
        <v>0.5</v>
      </c>
      <c r="I10" s="117"/>
      <c r="J10" s="117"/>
      <c r="K10" s="117"/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WG Garlic Bread</v>
      </c>
      <c r="B11" s="128" t="s">
        <v>101</v>
      </c>
      <c r="C11" s="117"/>
      <c r="D11" s="117">
        <v>1</v>
      </c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Fruit Selection</v>
      </c>
      <c r="B12" s="128" t="s">
        <v>100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Fruit Selection</v>
      </c>
      <c r="B13" s="128" t="s">
        <v>100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 t="str">
        <f>'Weekly Menus'!A15</f>
        <v>Milk Selection</v>
      </c>
      <c r="B14" s="128" t="s">
        <v>102</v>
      </c>
      <c r="C14" s="117"/>
      <c r="D14" s="117"/>
      <c r="E14" s="117"/>
      <c r="F14" s="117">
        <v>1</v>
      </c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0.5</v>
      </c>
      <c r="H26" s="51">
        <f t="shared" si="1"/>
        <v>0.75</v>
      </c>
      <c r="I26" s="52">
        <f t="shared" si="1"/>
        <v>0</v>
      </c>
      <c r="J26" s="53">
        <f t="shared" si="1"/>
        <v>0</v>
      </c>
      <c r="K26" s="54">
        <f t="shared" si="1"/>
        <v>0</v>
      </c>
      <c r="L26" s="55">
        <f t="shared" si="1"/>
        <v>0</v>
      </c>
      <c r="M26" s="56">
        <f>SUM(G26:L26)</f>
        <v>1.25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68" t="s">
        <v>12</v>
      </c>
      <c r="B28" s="16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1" t="s">
        <v>66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103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103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103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99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Fruit Selection</v>
      </c>
      <c r="B39" s="128" t="s">
        <v>100</v>
      </c>
      <c r="C39" s="117"/>
      <c r="D39" s="117"/>
      <c r="E39" s="117">
        <v>0.5</v>
      </c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100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Milk Selection</v>
      </c>
      <c r="B41" s="128" t="s">
        <v>102</v>
      </c>
      <c r="C41" s="117"/>
      <c r="D41" s="117"/>
      <c r="E41" s="117"/>
      <c r="F41" s="117">
        <v>1</v>
      </c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>
        <f>'Weekly Menus'!B14</f>
        <v>0</v>
      </c>
      <c r="B42" s="128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</v>
      </c>
      <c r="L55" s="55">
        <f t="shared" si="4"/>
        <v>0</v>
      </c>
      <c r="M55" s="56">
        <f>SUM(G55:L55)</f>
        <v>0.5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1" t="s">
        <v>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Teriyaki Meatballs</v>
      </c>
      <c r="B64" s="128" t="s">
        <v>105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Teriyaki Black Bean Meatball</v>
      </c>
      <c r="B65" s="128" t="s">
        <v>123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100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Garlicky Broccoli</v>
      </c>
      <c r="B67" s="128" t="s">
        <v>100</v>
      </c>
      <c r="C67" s="117"/>
      <c r="D67" s="117"/>
      <c r="E67" s="117"/>
      <c r="F67" s="117"/>
      <c r="G67" s="117"/>
      <c r="H67" s="117"/>
      <c r="I67" s="117"/>
      <c r="J67" s="117"/>
      <c r="K67" s="117">
        <v>0.5</v>
      </c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Gingered Carrots</v>
      </c>
      <c r="B68" s="128" t="s">
        <v>100</v>
      </c>
      <c r="C68" s="117"/>
      <c r="D68" s="117"/>
      <c r="E68" s="117"/>
      <c r="F68" s="117"/>
      <c r="G68" s="117"/>
      <c r="H68" s="117">
        <v>0.5</v>
      </c>
      <c r="I68" s="117"/>
      <c r="J68" s="117"/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 xml:space="preserve">Fruit Selection </v>
      </c>
      <c r="B69" s="128" t="s">
        <v>100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 xml:space="preserve">Fruit Selection </v>
      </c>
      <c r="B70" s="128" t="s">
        <v>100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Milk Selection</v>
      </c>
      <c r="B71" s="128" t="s">
        <v>102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1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0.5</v>
      </c>
      <c r="I84" s="52">
        <f t="shared" si="7"/>
        <v>0</v>
      </c>
      <c r="J84" s="53">
        <f t="shared" si="7"/>
        <v>0</v>
      </c>
      <c r="K84" s="54">
        <f t="shared" si="7"/>
        <v>0.5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1" t="s">
        <v>66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Baked Ham with Pineapple</v>
      </c>
      <c r="B93" s="128" t="s">
        <v>124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Baked Tofu with Pineapple</v>
      </c>
      <c r="B94" s="128" t="s">
        <v>104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WG Dinner Roll</v>
      </c>
      <c r="B95" s="128" t="s">
        <v>125</v>
      </c>
      <c r="C95" s="117"/>
      <c r="D95" s="117">
        <v>1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9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Potato Salad with Fresh Herbs</v>
      </c>
      <c r="B96" s="128" t="s">
        <v>100</v>
      </c>
      <c r="C96" s="117"/>
      <c r="D96" s="117"/>
      <c r="E96" s="117"/>
      <c r="F96" s="117"/>
      <c r="G96" s="117"/>
      <c r="H96" s="117"/>
      <c r="I96" s="117"/>
      <c r="J96" s="117">
        <v>0.5</v>
      </c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Baked Beans</v>
      </c>
      <c r="B97" s="128" t="s">
        <v>100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9"/>
        <v>0.5</v>
      </c>
    </row>
    <row r="98" spans="1:13" ht="15" customHeight="1" x14ac:dyDescent="0.3">
      <c r="A98" s="83" t="str">
        <f>'Weekly Menus'!D12</f>
        <v>Fruit Selection</v>
      </c>
      <c r="B98" s="128" t="s">
        <v>106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100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Milk Selection</v>
      </c>
      <c r="B100" s="128" t="s">
        <v>102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1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</v>
      </c>
      <c r="I113" s="52">
        <f t="shared" si="10"/>
        <v>0.5</v>
      </c>
      <c r="J113" s="53">
        <f t="shared" si="10"/>
        <v>0.5</v>
      </c>
      <c r="K113" s="54">
        <f t="shared" si="10"/>
        <v>0</v>
      </c>
      <c r="L113" s="55">
        <f t="shared" si="10"/>
        <v>0</v>
      </c>
      <c r="M113" s="56">
        <f>SUM(G113:L113)</f>
        <v>1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68" t="s">
        <v>12</v>
      </c>
      <c r="B115" s="16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1" t="s">
        <v>66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3"/>
    </row>
    <row r="118" spans="1:13" s="74" customFormat="1" ht="15" customHeight="1" x14ac:dyDescent="0.3">
      <c r="A118" s="76" t="s">
        <v>44</v>
      </c>
      <c r="B118" s="77" t="str">
        <f>'Weekly Menus'!B4</f>
        <v>Spring Week 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Chicken &amp; Cheese Quesadilla</v>
      </c>
      <c r="B122" s="128" t="s">
        <v>107</v>
      </c>
      <c r="C122" s="117">
        <v>2</v>
      </c>
      <c r="D122" s="117">
        <v>1.5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Cheese Quesadilla</v>
      </c>
      <c r="B123" s="128" t="s">
        <v>107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Buttery Corn</v>
      </c>
      <c r="B124" s="128" t="s">
        <v>100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Tabouleh</v>
      </c>
      <c r="B125" s="128" t="s">
        <v>100</v>
      </c>
      <c r="C125" s="117"/>
      <c r="D125" s="117">
        <v>1</v>
      </c>
      <c r="E125" s="117"/>
      <c r="F125" s="117"/>
      <c r="G125" s="117"/>
      <c r="H125" s="117"/>
      <c r="I125" s="117"/>
      <c r="J125" s="117"/>
      <c r="K125" s="117"/>
      <c r="L125" s="118"/>
      <c r="M125" s="84">
        <f t="shared" si="12"/>
        <v>0</v>
      </c>
    </row>
    <row r="126" spans="1:13" ht="15" customHeight="1" x14ac:dyDescent="0.3">
      <c r="A126" s="83" t="str">
        <f>'Weekly Menus'!E11</f>
        <v>Salsa</v>
      </c>
      <c r="B126" s="128" t="s">
        <v>108</v>
      </c>
      <c r="C126" s="117"/>
      <c r="D126" s="117"/>
      <c r="E126" s="117"/>
      <c r="F126" s="117"/>
      <c r="G126" s="117"/>
      <c r="H126" s="117">
        <v>0.25</v>
      </c>
      <c r="I126" s="117"/>
      <c r="J126" s="117"/>
      <c r="K126" s="117"/>
      <c r="L126" s="118"/>
      <c r="M126" s="84">
        <f t="shared" si="12"/>
        <v>0.25</v>
      </c>
    </row>
    <row r="127" spans="1:13" ht="15" customHeight="1" x14ac:dyDescent="0.3">
      <c r="A127" s="83" t="str">
        <f>'Weekly Menus'!E12</f>
        <v>Sour Cream</v>
      </c>
      <c r="B127" s="128" t="s">
        <v>109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100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Fruit Selection</v>
      </c>
      <c r="B129" s="128" t="s">
        <v>100</v>
      </c>
      <c r="C129" s="117"/>
      <c r="D129" s="117"/>
      <c r="E129" s="117">
        <v>0.5</v>
      </c>
      <c r="F129" s="117"/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 t="str">
        <f>'Weekly Menus'!E15</f>
        <v>Milk Selection</v>
      </c>
      <c r="B130" s="128" t="s">
        <v>102</v>
      </c>
      <c r="C130" s="117"/>
      <c r="D130" s="117"/>
      <c r="E130" s="117"/>
      <c r="F130" s="117">
        <v>1</v>
      </c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2.5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0.25</v>
      </c>
      <c r="I142" s="52">
        <f t="shared" si="13"/>
        <v>0</v>
      </c>
      <c r="J142" s="53">
        <f t="shared" si="13"/>
        <v>0.5</v>
      </c>
      <c r="K142" s="54">
        <f t="shared" si="13"/>
        <v>0</v>
      </c>
      <c r="L142" s="55">
        <f t="shared" si="13"/>
        <v>0</v>
      </c>
      <c r="M142" s="56">
        <f>SUM(G142:L142)</f>
        <v>0.75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68" t="s">
        <v>12</v>
      </c>
      <c r="B144" s="16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70" t="s">
        <v>10</v>
      </c>
      <c r="B146" s="171"/>
      <c r="C146" s="21">
        <f t="shared" ref="C146:M146" si="15">SUM(C26,C55,C84,C113,C142)</f>
        <v>10</v>
      </c>
      <c r="D146" s="22">
        <f t="shared" si="15"/>
        <v>9.5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1.5</v>
      </c>
      <c r="I146" s="26">
        <f t="shared" si="15"/>
        <v>0.5</v>
      </c>
      <c r="J146" s="27">
        <f t="shared" si="15"/>
        <v>1</v>
      </c>
      <c r="K146" s="29">
        <f t="shared" si="15"/>
        <v>0.5</v>
      </c>
      <c r="L146" s="28">
        <f t="shared" si="15"/>
        <v>0</v>
      </c>
      <c r="M146" s="44">
        <f t="shared" si="15"/>
        <v>4.5</v>
      </c>
    </row>
    <row r="147" spans="1:13" ht="43.2" x14ac:dyDescent="0.3">
      <c r="A147" s="172" t="s">
        <v>19</v>
      </c>
      <c r="B147" s="17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74" t="s">
        <v>13</v>
      </c>
      <c r="B148" s="17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/iuQRmm4NDwIYSNin1rv9nFs4YZ5aCPdkGEo1Ef9BGj4ejCq5r+dB8yKXWvUZCgna5qzmtgpxU8r9gW7tFUtcA==" saltValue="he1HAvB+rhNoVXMXiwv5oA==" spinCount="100000" sheet="1" selectLockedCells="1"/>
  <mergeCells count="29"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144:B144"/>
    <mergeCell ref="A146:B146"/>
    <mergeCell ref="A147:B147"/>
    <mergeCell ref="A148:B148"/>
    <mergeCell ref="A150:M150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Spring Week 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WG Rotini Pasta</v>
      </c>
      <c r="B6" s="128" t="s">
        <v>99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Meat Sauce</v>
      </c>
      <c r="B7" s="128" t="s">
        <v>100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Cheese Sauce</v>
      </c>
      <c r="B8" s="128" t="s">
        <v>100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Spinach Salad</v>
      </c>
      <c r="B9" s="128" t="s">
        <v>99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Carrot Souffle</v>
      </c>
      <c r="B10" s="128" t="s">
        <v>100</v>
      </c>
      <c r="C10" s="117"/>
      <c r="D10" s="117"/>
      <c r="E10" s="117"/>
      <c r="F10" s="117"/>
      <c r="G10" s="117"/>
      <c r="H10" s="117">
        <v>0.5</v>
      </c>
      <c r="I10" s="117"/>
      <c r="J10" s="117"/>
      <c r="K10" s="117"/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WG Garlic Bread</v>
      </c>
      <c r="B11" s="128" t="s">
        <v>101</v>
      </c>
      <c r="C11" s="117"/>
      <c r="D11" s="117">
        <v>1</v>
      </c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Fruit Selection</v>
      </c>
      <c r="B12" s="128" t="s">
        <v>100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Fruit Selection</v>
      </c>
      <c r="B13" s="128" t="s">
        <v>100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 t="str">
        <f>'Weekly Menus'!A15</f>
        <v>Milk Selection</v>
      </c>
      <c r="B14" s="128" t="s">
        <v>102</v>
      </c>
      <c r="C14" s="117"/>
      <c r="D14" s="117"/>
      <c r="E14" s="117"/>
      <c r="F14" s="117">
        <v>1</v>
      </c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0.75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1.25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68" t="s">
        <v>12</v>
      </c>
      <c r="B28" s="16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103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103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103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99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Fruit Selection</v>
      </c>
      <c r="B39" s="128" t="s">
        <v>100</v>
      </c>
      <c r="C39" s="117"/>
      <c r="D39" s="117"/>
      <c r="E39" s="117">
        <v>0.5</v>
      </c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100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Milk Selection</v>
      </c>
      <c r="B41" s="128" t="s">
        <v>102</v>
      </c>
      <c r="C41" s="117"/>
      <c r="D41" s="117"/>
      <c r="E41" s="117"/>
      <c r="F41" s="117">
        <v>1</v>
      </c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>
        <f>'Weekly Menus'!B14</f>
        <v>0</v>
      </c>
      <c r="B42" s="128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</v>
      </c>
      <c r="L55" s="55">
        <f t="shared" si="3"/>
        <v>0</v>
      </c>
      <c r="M55" s="56">
        <f>SUM(G55:L55)</f>
        <v>0.5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Teriyaki Meatballs</v>
      </c>
      <c r="B64" s="128" t="s">
        <v>105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Teriyaki Black Bean Meatball</v>
      </c>
      <c r="B65" s="128" t="s">
        <v>123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99</v>
      </c>
      <c r="C66" s="117"/>
      <c r="D66" s="117">
        <v>2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Garlicky Broccoli</v>
      </c>
      <c r="B67" s="128" t="s">
        <v>100</v>
      </c>
      <c r="C67" s="117"/>
      <c r="D67" s="117"/>
      <c r="E67" s="117"/>
      <c r="F67" s="117"/>
      <c r="G67" s="117"/>
      <c r="H67" s="117"/>
      <c r="I67" s="117"/>
      <c r="J67" s="117"/>
      <c r="K67" s="117">
        <v>0.5</v>
      </c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Gingered Carrots</v>
      </c>
      <c r="B68" s="128" t="s">
        <v>100</v>
      </c>
      <c r="C68" s="117"/>
      <c r="D68" s="117"/>
      <c r="E68" s="117"/>
      <c r="F68" s="117"/>
      <c r="G68" s="117"/>
      <c r="H68" s="117">
        <v>0.5</v>
      </c>
      <c r="I68" s="117"/>
      <c r="J68" s="117"/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 xml:space="preserve">Fruit Selection </v>
      </c>
      <c r="B69" s="128" t="s">
        <v>100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 xml:space="preserve">Fruit Selection </v>
      </c>
      <c r="B70" s="128" t="s">
        <v>100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Milk Selection</v>
      </c>
      <c r="B71" s="128" t="s">
        <v>102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0.5</v>
      </c>
      <c r="I84" s="52">
        <f t="shared" si="6"/>
        <v>0</v>
      </c>
      <c r="J84" s="53">
        <f t="shared" si="6"/>
        <v>0</v>
      </c>
      <c r="K84" s="54">
        <f t="shared" si="6"/>
        <v>0.5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Baked Ham with Pineapple</v>
      </c>
      <c r="B93" s="128" t="s">
        <v>124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Baked Tofu with Pineapple</v>
      </c>
      <c r="B94" s="128" t="s">
        <v>104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WG Dinner Roll</v>
      </c>
      <c r="B95" s="128" t="s">
        <v>125</v>
      </c>
      <c r="C95" s="117"/>
      <c r="D95" s="117">
        <v>1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8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Potato Salad with Fresh Herbs</v>
      </c>
      <c r="B96" s="128" t="s">
        <v>100</v>
      </c>
      <c r="C96" s="117"/>
      <c r="D96" s="117"/>
      <c r="E96" s="117"/>
      <c r="F96" s="117"/>
      <c r="G96" s="117"/>
      <c r="H96" s="117"/>
      <c r="I96" s="117"/>
      <c r="J96" s="117">
        <v>0.5</v>
      </c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Baked Beans</v>
      </c>
      <c r="B97" s="128" t="s">
        <v>100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8"/>
        <v>0.5</v>
      </c>
    </row>
    <row r="98" spans="1:13" x14ac:dyDescent="0.3">
      <c r="A98" s="83" t="str">
        <f>'Weekly Menus'!D12</f>
        <v>Fruit Selection</v>
      </c>
      <c r="B98" s="128" t="s">
        <v>106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100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Milk Selection</v>
      </c>
      <c r="B100" s="128" t="s">
        <v>102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1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</v>
      </c>
      <c r="I113" s="52">
        <f t="shared" si="9"/>
        <v>0.5</v>
      </c>
      <c r="J113" s="53">
        <f t="shared" si="9"/>
        <v>0.5</v>
      </c>
      <c r="K113" s="54">
        <f t="shared" si="9"/>
        <v>0</v>
      </c>
      <c r="L113" s="55">
        <f t="shared" si="9"/>
        <v>0</v>
      </c>
      <c r="M113" s="56">
        <f>SUM(G113:L113)</f>
        <v>1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68" t="s">
        <v>12</v>
      </c>
      <c r="B115" s="169"/>
      <c r="C115" s="5" t="str">
        <f>IF(C113&gt;=2,"Yes","No")</f>
        <v>Yes</v>
      </c>
      <c r="D115" s="5" t="str">
        <f>IF(D113&gt;=2,"Yes","No")</f>
        <v>No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>Spring Week 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Chicken &amp; Cheese Quesadilla</v>
      </c>
      <c r="B122" s="128" t="s">
        <v>107</v>
      </c>
      <c r="C122" s="117">
        <v>2</v>
      </c>
      <c r="D122" s="117">
        <v>1.5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Cheese Quesadilla</v>
      </c>
      <c r="B123" s="128" t="s">
        <v>107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Buttery Corn</v>
      </c>
      <c r="B124" s="128" t="s">
        <v>100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Tabouleh</v>
      </c>
      <c r="B125" s="128" t="s">
        <v>100</v>
      </c>
      <c r="C125" s="117"/>
      <c r="D125" s="117">
        <v>1</v>
      </c>
      <c r="E125" s="117"/>
      <c r="F125" s="117"/>
      <c r="G125" s="117"/>
      <c r="H125" s="117"/>
      <c r="I125" s="117"/>
      <c r="J125" s="117"/>
      <c r="K125" s="117"/>
      <c r="L125" s="118"/>
      <c r="M125" s="84">
        <f t="shared" si="11"/>
        <v>0</v>
      </c>
    </row>
    <row r="126" spans="1:13" x14ac:dyDescent="0.3">
      <c r="A126" s="83" t="str">
        <f>'Weekly Menus'!E11</f>
        <v>Salsa</v>
      </c>
      <c r="B126" s="128" t="s">
        <v>108</v>
      </c>
      <c r="C126" s="117"/>
      <c r="D126" s="117"/>
      <c r="E126" s="117"/>
      <c r="F126" s="117"/>
      <c r="G126" s="117"/>
      <c r="H126" s="117">
        <v>0.25</v>
      </c>
      <c r="I126" s="117"/>
      <c r="J126" s="117"/>
      <c r="K126" s="117"/>
      <c r="L126" s="118"/>
      <c r="M126" s="84">
        <f t="shared" si="11"/>
        <v>0.25</v>
      </c>
    </row>
    <row r="127" spans="1:13" x14ac:dyDescent="0.3">
      <c r="A127" s="83" t="str">
        <f>'Weekly Menus'!E12</f>
        <v>Sour Cream</v>
      </c>
      <c r="B127" s="128" t="s">
        <v>109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100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Fruit Selection</v>
      </c>
      <c r="B129" s="128" t="s">
        <v>100</v>
      </c>
      <c r="C129" s="117"/>
      <c r="D129" s="117"/>
      <c r="E129" s="117">
        <v>0.5</v>
      </c>
      <c r="F129" s="117"/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 t="str">
        <f>'Weekly Menus'!E15</f>
        <v>Milk Selection</v>
      </c>
      <c r="B130" s="128" t="s">
        <v>102</v>
      </c>
      <c r="C130" s="117"/>
      <c r="D130" s="117"/>
      <c r="E130" s="117"/>
      <c r="F130" s="117">
        <v>1</v>
      </c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2.5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0.25</v>
      </c>
      <c r="I142" s="52">
        <f t="shared" si="12"/>
        <v>0</v>
      </c>
      <c r="J142" s="53">
        <f t="shared" si="12"/>
        <v>0.5</v>
      </c>
      <c r="K142" s="54">
        <f t="shared" si="12"/>
        <v>0</v>
      </c>
      <c r="L142" s="55">
        <f t="shared" si="12"/>
        <v>0</v>
      </c>
      <c r="M142" s="56">
        <f>SUM(G142:L142)</f>
        <v>0.75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68" t="s">
        <v>12</v>
      </c>
      <c r="B144" s="16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No</v>
      </c>
    </row>
    <row r="145" spans="1:13" ht="15" customHeight="1" thickBot="1" x14ac:dyDescent="0.35"/>
    <row r="146" spans="1:13" x14ac:dyDescent="0.3">
      <c r="A146" s="170" t="s">
        <v>10</v>
      </c>
      <c r="B146" s="171"/>
      <c r="C146" s="21">
        <f t="shared" ref="C146:M146" si="13">SUM(C26,C55,C84,C113,C142)</f>
        <v>10</v>
      </c>
      <c r="D146" s="22">
        <f t="shared" si="13"/>
        <v>10.5</v>
      </c>
      <c r="E146" s="23">
        <f>SUM(E26,E55,E84,E113,E142)</f>
        <v>5</v>
      </c>
      <c r="F146" s="132">
        <f>SUM(F26,F55,F84,F113,F142)</f>
        <v>5</v>
      </c>
      <c r="G146" s="24">
        <f t="shared" si="13"/>
        <v>0.5</v>
      </c>
      <c r="H146" s="25">
        <f t="shared" si="13"/>
        <v>1.5</v>
      </c>
      <c r="I146" s="26">
        <f t="shared" si="13"/>
        <v>0.5</v>
      </c>
      <c r="J146" s="27">
        <f t="shared" si="13"/>
        <v>1</v>
      </c>
      <c r="K146" s="29">
        <f t="shared" si="13"/>
        <v>1</v>
      </c>
      <c r="L146" s="28">
        <f t="shared" si="13"/>
        <v>0</v>
      </c>
      <c r="M146" s="44">
        <f t="shared" si="13"/>
        <v>4.5</v>
      </c>
    </row>
    <row r="147" spans="1:13" ht="45" customHeight="1" x14ac:dyDescent="0.3">
      <c r="A147" s="172" t="s">
        <v>19</v>
      </c>
      <c r="B147" s="17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74" t="s">
        <v>13</v>
      </c>
      <c r="B148" s="17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No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bqNUPKZSoVWz6a470A7rITfr70csNNp8GyvaP4lDkGMbemHDvVeJ6WNFxT4sDvj7AgqsrFEQFtY9oOO+ohfTFg==" saltValue="E+4/+x8WLOvGraMpugCqnQ==" spinCount="100000" sheet="1" selectLockedCells="1"/>
  <mergeCells count="29">
    <mergeCell ref="A120:M120"/>
    <mergeCell ref="A142:B142"/>
    <mergeCell ref="A150:M150"/>
    <mergeCell ref="A143:B143"/>
    <mergeCell ref="A144:B144"/>
    <mergeCell ref="A146:B146"/>
    <mergeCell ref="A147:B147"/>
    <mergeCell ref="A148:B148"/>
    <mergeCell ref="A114:B114"/>
    <mergeCell ref="A115:B115"/>
    <mergeCell ref="A117:M117"/>
    <mergeCell ref="A113:B113"/>
    <mergeCell ref="A88:M88"/>
    <mergeCell ref="A91:M91"/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8" zoomScaleNormal="100" workbookViewId="0">
      <selection activeCell="T21" sqref="T21:V21"/>
    </sheetView>
  </sheetViews>
  <sheetFormatPr defaultRowHeight="14.4" x14ac:dyDescent="0.3"/>
  <cols>
    <col min="1" max="1" width="25.77734375" customWidth="1"/>
    <col min="2" max="2" width="5.77734375" customWidth="1"/>
    <col min="3" max="3" width="10.218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86" t="s">
        <v>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8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128</v>
      </c>
      <c r="B7" s="148"/>
      <c r="C7" s="148"/>
      <c r="D7" s="149"/>
      <c r="E7" s="268"/>
      <c r="F7" s="269"/>
      <c r="G7" s="269"/>
      <c r="H7" s="272" t="s">
        <v>130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130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129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67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67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Rotini Pasta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0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Meat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2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0.25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0.25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Cheese Sauce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Spinach Salad</v>
      </c>
      <c r="B18" s="120"/>
      <c r="C18" s="130" t="str">
        <f>'K-8 (combined)'!B9</f>
        <v>1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0.5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0.5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Carrot Souffle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</v>
      </c>
      <c r="J19" s="104">
        <f>'K-8 (combined)'!G10</f>
        <v>0</v>
      </c>
      <c r="K19" s="104">
        <f>'K-8 (combined)'!H10</f>
        <v>0.5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0.5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WG Garlic Bread</v>
      </c>
      <c r="B20" s="120"/>
      <c r="C20" s="130" t="str">
        <f>'K-8 (combined)'!B11</f>
        <v>1 piece</v>
      </c>
      <c r="D20" s="122"/>
      <c r="E20" s="123"/>
      <c r="F20" s="124"/>
      <c r="G20" s="106">
        <f>'K-8 (combined)'!C11</f>
        <v>0</v>
      </c>
      <c r="H20" s="104">
        <f>'K-8 (combined)'!D11</f>
        <v>1</v>
      </c>
      <c r="I20" s="104">
        <f>'K-8 (combined)'!E11</f>
        <v>0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05"/>
      <c r="R20" s="205"/>
      <c r="S20" s="206"/>
      <c r="T20" s="207"/>
      <c r="U20" s="205"/>
      <c r="V20" s="206"/>
      <c r="W20" s="211"/>
      <c r="X20" s="212"/>
      <c r="Y20" s="212"/>
      <c r="Z20" s="213"/>
    </row>
    <row r="21" spans="1:26" ht="24" customHeight="1" x14ac:dyDescent="0.3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05"/>
      <c r="R21" s="205"/>
      <c r="S21" s="206"/>
      <c r="T21" s="207"/>
      <c r="U21" s="205"/>
      <c r="V21" s="206"/>
      <c r="W21" s="211"/>
      <c r="X21" s="212"/>
      <c r="Y21" s="212"/>
      <c r="Z21" s="213"/>
    </row>
    <row r="22" spans="1:26" ht="24" customHeight="1" x14ac:dyDescent="0.3">
      <c r="A22" s="160" t="str">
        <f>'Weekly Menus'!A14</f>
        <v>Fruit Selection</v>
      </c>
      <c r="B22" s="120"/>
      <c r="C22" s="130" t="str">
        <f>'K-8 (combined)'!B13</f>
        <v>1/2 cup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0.5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 t="str">
        <f>'Weekly Menus'!A15</f>
        <v>Milk Selection</v>
      </c>
      <c r="B23" s="120"/>
      <c r="C23" s="130" t="str">
        <f>'K-8 (combined)'!B14</f>
        <v xml:space="preserve">8 oz. 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0.5</v>
      </c>
      <c r="K34" s="102">
        <f t="shared" si="1"/>
        <v>0.75</v>
      </c>
      <c r="L34" s="102">
        <f t="shared" si="1"/>
        <v>0</v>
      </c>
      <c r="M34" s="102">
        <f t="shared" si="1"/>
        <v>0</v>
      </c>
      <c r="N34" s="102">
        <f t="shared" si="1"/>
        <v>0</v>
      </c>
      <c r="O34" s="102">
        <f t="shared" si="1"/>
        <v>0</v>
      </c>
      <c r="P34" s="110">
        <f t="shared" si="1"/>
        <v>1.25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0.5</v>
      </c>
      <c r="K35" s="103">
        <f t="shared" si="2"/>
        <v>0.75</v>
      </c>
      <c r="L35" s="103">
        <f t="shared" si="2"/>
        <v>0</v>
      </c>
      <c r="M35" s="103">
        <f t="shared" si="2"/>
        <v>0</v>
      </c>
      <c r="N35" s="103">
        <f t="shared" si="2"/>
        <v>0</v>
      </c>
      <c r="O35" s="103">
        <f t="shared" si="2"/>
        <v>0</v>
      </c>
      <c r="P35" s="111">
        <f t="shared" si="2"/>
        <v>1.25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86" t="s">
        <v>70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8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128</v>
      </c>
      <c r="B43" s="148"/>
      <c r="C43" s="148"/>
      <c r="D43" s="149"/>
      <c r="E43" s="268"/>
      <c r="F43" s="269"/>
      <c r="G43" s="269"/>
      <c r="H43" s="272" t="s">
        <v>130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130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129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67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67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05"/>
      <c r="R53" s="205"/>
      <c r="S53" s="206"/>
      <c r="T53" s="207"/>
      <c r="U53" s="205"/>
      <c r="V53" s="206"/>
      <c r="W53" s="211"/>
      <c r="X53" s="212"/>
      <c r="Y53" s="212"/>
      <c r="Z53" s="213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05"/>
      <c r="R54" s="205"/>
      <c r="S54" s="206"/>
      <c r="T54" s="207"/>
      <c r="U54" s="205"/>
      <c r="V54" s="206"/>
      <c r="W54" s="211"/>
      <c r="X54" s="212"/>
      <c r="Y54" s="212"/>
      <c r="Z54" s="213"/>
    </row>
    <row r="55" spans="1:26" s="100" customFormat="1" ht="24" customHeight="1" x14ac:dyDescent="0.3">
      <c r="A55" s="160" t="str">
        <f>'Weekly Menus'!B11</f>
        <v>Fruit Selection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0.5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05"/>
      <c r="R55" s="205"/>
      <c r="S55" s="206"/>
      <c r="T55" s="207"/>
      <c r="U55" s="205"/>
      <c r="V55" s="206"/>
      <c r="W55" s="211"/>
      <c r="X55" s="212"/>
      <c r="Y55" s="212"/>
      <c r="Z55" s="213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Milk Selection</v>
      </c>
      <c r="B57" s="120"/>
      <c r="C57" s="130" t="str">
        <f>'K-8 (combined)'!B41</f>
        <v xml:space="preserve">8 oz. 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>
        <f>'Weekly Menus'!B14</f>
        <v>0</v>
      </c>
      <c r="B58" s="120"/>
      <c r="C58" s="130">
        <f>'K-8 (combined)'!B42</f>
        <v>0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</v>
      </c>
      <c r="O70" s="102">
        <f t="shared" si="4"/>
        <v>0</v>
      </c>
      <c r="P70" s="110">
        <f t="shared" si="4"/>
        <v>0.5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1</v>
      </c>
      <c r="K71" s="103">
        <f t="shared" si="5"/>
        <v>0.75</v>
      </c>
      <c r="L71" s="103">
        <f t="shared" si="5"/>
        <v>0</v>
      </c>
      <c r="M71" s="103">
        <f t="shared" si="5"/>
        <v>0</v>
      </c>
      <c r="N71" s="103">
        <f t="shared" si="5"/>
        <v>0</v>
      </c>
      <c r="O71" s="103">
        <f t="shared" si="5"/>
        <v>0</v>
      </c>
      <c r="P71" s="111">
        <f t="shared" si="5"/>
        <v>1.75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86" t="s">
        <v>70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8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128</v>
      </c>
      <c r="B79" s="148"/>
      <c r="C79" s="148"/>
      <c r="D79" s="149"/>
      <c r="E79" s="268"/>
      <c r="F79" s="269"/>
      <c r="G79" s="269"/>
      <c r="H79" s="272" t="s">
        <v>130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130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129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67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67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237" t="s">
        <v>36</v>
      </c>
      <c r="R85" s="215"/>
      <c r="S85" s="238"/>
      <c r="T85" s="214" t="s">
        <v>37</v>
      </c>
      <c r="U85" s="215"/>
      <c r="V85" s="216"/>
      <c r="W85" s="220" t="s">
        <v>38</v>
      </c>
      <c r="X85" s="221"/>
      <c r="Y85" s="221"/>
      <c r="Z85" s="222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39"/>
      <c r="R86" s="218"/>
      <c r="S86" s="240"/>
      <c r="T86" s="217"/>
      <c r="U86" s="218"/>
      <c r="V86" s="219"/>
      <c r="W86" s="223"/>
      <c r="X86" s="224"/>
      <c r="Y86" s="224"/>
      <c r="Z86" s="225"/>
    </row>
    <row r="87" spans="1:26" s="100" customFormat="1" ht="24" customHeight="1" x14ac:dyDescent="0.3">
      <c r="A87" s="160" t="str">
        <f>'Weekly Menus'!C7</f>
        <v>Teriyaki Meatballs</v>
      </c>
      <c r="B87" s="120"/>
      <c r="C87" s="130" t="str">
        <f>'K-8 (combined)'!B64</f>
        <v>5 meatballs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Teriyaki Black Bean Meatball</v>
      </c>
      <c r="B88" s="120"/>
      <c r="C88" s="130" t="str">
        <f>'K-8 (combined)'!B65</f>
        <v>3 meatballs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>Brown Rice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1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Garlicky Broccoli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0.5</v>
      </c>
      <c r="O90" s="104">
        <f>'K-8 (combined)'!L67</f>
        <v>0</v>
      </c>
      <c r="P90" s="107">
        <f t="shared" si="6"/>
        <v>0.5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Gingered Carrots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0.5</v>
      </c>
      <c r="L91" s="104">
        <f>'K-8 (combined)'!I68</f>
        <v>0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 xml:space="preserve">Fruit Selection 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0.5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 t="str">
        <f>'Weekly Menus'!C13</f>
        <v xml:space="preserve">Fruit Selection 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 t="str">
        <f>'Weekly Menus'!C14</f>
        <v>Milk Selection</v>
      </c>
      <c r="B94" s="120"/>
      <c r="C94" s="130" t="str">
        <f>'K-8 (combined)'!B71</f>
        <v xml:space="preserve">8 oz. 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1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0.5</v>
      </c>
      <c r="L106" s="102">
        <f t="shared" si="7"/>
        <v>0</v>
      </c>
      <c r="M106" s="102">
        <f t="shared" si="7"/>
        <v>0</v>
      </c>
      <c r="N106" s="102">
        <f t="shared" si="7"/>
        <v>0.5</v>
      </c>
      <c r="O106" s="102">
        <f t="shared" si="7"/>
        <v>0</v>
      </c>
      <c r="P106" s="110">
        <f t="shared" si="7"/>
        <v>1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</v>
      </c>
      <c r="K107" s="103">
        <f t="shared" si="8"/>
        <v>1.25</v>
      </c>
      <c r="L107" s="103">
        <f t="shared" si="8"/>
        <v>0</v>
      </c>
      <c r="M107" s="103">
        <f t="shared" si="8"/>
        <v>0</v>
      </c>
      <c r="N107" s="103">
        <f t="shared" si="8"/>
        <v>0.5</v>
      </c>
      <c r="O107" s="103">
        <f t="shared" si="8"/>
        <v>0</v>
      </c>
      <c r="P107" s="111">
        <f t="shared" si="8"/>
        <v>2.75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86" t="s">
        <v>70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8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128</v>
      </c>
      <c r="B115" s="148"/>
      <c r="C115" s="148"/>
      <c r="D115" s="149"/>
      <c r="E115" s="268"/>
      <c r="F115" s="269"/>
      <c r="G115" s="269"/>
      <c r="H115" s="272" t="s">
        <v>130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130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129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67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67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Baked Ham with Pineapple</v>
      </c>
      <c r="B123" s="120"/>
      <c r="C123" s="130" t="str">
        <f>'K-8 (combined)'!B93</f>
        <v>2 oz sliced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 t="str">
        <f>'Weekly Menus'!D8</f>
        <v>Baked Tofu with Pineapple</v>
      </c>
      <c r="B124" s="120"/>
      <c r="C124" s="130" t="str">
        <f>'K-8 (combined)'!B94</f>
        <v xml:space="preserve">4.4 oz. 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WG Dinner Roll</v>
      </c>
      <c r="B125" s="120"/>
      <c r="C125" s="130" t="str">
        <f>'K-8 (combined)'!B95</f>
        <v xml:space="preserve">1 - 1oz. </v>
      </c>
      <c r="D125" s="122"/>
      <c r="E125" s="123"/>
      <c r="F125" s="124"/>
      <c r="G125" s="106">
        <f>'K-8 (combined)'!C95</f>
        <v>0</v>
      </c>
      <c r="H125" s="104">
        <f>'K-8 (combined)'!D95</f>
        <v>1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Potato Salad with Fresh Herbs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0.5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Baked Beans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0.5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0.5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 xml:space="preserve">1/2 cup 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Milk Selection</v>
      </c>
      <c r="B130" s="120"/>
      <c r="C130" s="130" t="str">
        <f>'K-8 (combined)'!B100</f>
        <v xml:space="preserve">8 oz. 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</v>
      </c>
      <c r="H142" s="102">
        <f>FLOOR(SUM(H123:H140),0.25)</f>
        <v>1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0.5</v>
      </c>
      <c r="M142" s="102">
        <f t="shared" si="10"/>
        <v>0.5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</v>
      </c>
      <c r="H143" s="103">
        <f t="shared" si="11"/>
        <v>7</v>
      </c>
      <c r="I143" s="103">
        <f t="shared" si="11"/>
        <v>4</v>
      </c>
      <c r="J143" s="103">
        <f t="shared" si="11"/>
        <v>1</v>
      </c>
      <c r="K143" s="103">
        <f t="shared" si="11"/>
        <v>1.25</v>
      </c>
      <c r="L143" s="103">
        <f t="shared" si="11"/>
        <v>0.5</v>
      </c>
      <c r="M143" s="103">
        <f t="shared" si="11"/>
        <v>0.5</v>
      </c>
      <c r="N143" s="103">
        <f t="shared" si="11"/>
        <v>0.5</v>
      </c>
      <c r="O143" s="103">
        <f t="shared" si="11"/>
        <v>0</v>
      </c>
      <c r="P143" s="111">
        <f t="shared" si="11"/>
        <v>3.75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86" t="s">
        <v>70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8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128</v>
      </c>
      <c r="B151" s="148"/>
      <c r="C151" s="148"/>
      <c r="D151" s="149"/>
      <c r="E151" s="268"/>
      <c r="F151" s="269"/>
      <c r="G151" s="269"/>
      <c r="H151" s="272" t="s">
        <v>130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130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129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67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67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>Chicken &amp; Cheese Quesadilla</v>
      </c>
      <c r="B159" s="120"/>
      <c r="C159" s="130" t="str">
        <f>'K-8 (combined)'!B122</f>
        <v xml:space="preserve">1 whole </v>
      </c>
      <c r="D159" s="122"/>
      <c r="E159" s="123"/>
      <c r="F159" s="124"/>
      <c r="G159" s="106">
        <f>'K-8 (combined)'!C122</f>
        <v>2</v>
      </c>
      <c r="H159" s="104">
        <f>'K-8 (combined)'!D122</f>
        <v>1.5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Cheese Quesadilla</v>
      </c>
      <c r="B160" s="120"/>
      <c r="C160" s="130" t="str">
        <f>'K-8 (combined)'!B123</f>
        <v xml:space="preserve">1 whole 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Buttery Corn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0.5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Tabouleh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1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Salsa</v>
      </c>
      <c r="B163" s="120"/>
      <c r="C163" s="130" t="str">
        <f>'K-8 (combined)'!B126</f>
        <v>1/4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0.25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0.25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Sour Cream</v>
      </c>
      <c r="B164" s="120"/>
      <c r="C164" s="130" t="str">
        <f>'K-8 (combined)'!B127</f>
        <v xml:space="preserve">1 oz. 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 t="str">
        <f>'Weekly Menus'!E14</f>
        <v>Fruit Selection</v>
      </c>
      <c r="B166" s="120"/>
      <c r="C166" s="130" t="str">
        <f>'K-8 (combined)'!B129</f>
        <v>1/2 cup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0.5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 t="str">
        <f>'Weekly Menus'!E15</f>
        <v>Milk Selection</v>
      </c>
      <c r="B167" s="120"/>
      <c r="C167" s="130" t="str">
        <f>'K-8 (combined)'!B130</f>
        <v xml:space="preserve">8 oz. 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07"/>
      <c r="R177" s="205"/>
      <c r="S177" s="206"/>
      <c r="T177" s="207"/>
      <c r="U177" s="205"/>
      <c r="V177" s="206"/>
      <c r="W177" s="210"/>
      <c r="X177" s="208"/>
      <c r="Y177" s="208"/>
      <c r="Z177" s="209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0.5</v>
      </c>
      <c r="N179" s="102">
        <f t="shared" si="13"/>
        <v>0</v>
      </c>
      <c r="O179" s="102">
        <f t="shared" si="13"/>
        <v>0</v>
      </c>
      <c r="P179" s="110">
        <f t="shared" si="13"/>
        <v>0.75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10</v>
      </c>
      <c r="H180" s="103">
        <f t="shared" si="14"/>
        <v>9.5</v>
      </c>
      <c r="I180" s="103">
        <f t="shared" si="14"/>
        <v>5</v>
      </c>
      <c r="J180" s="103">
        <f t="shared" si="14"/>
        <v>1</v>
      </c>
      <c r="K180" s="103">
        <f t="shared" si="14"/>
        <v>1.5</v>
      </c>
      <c r="L180" s="103">
        <f t="shared" si="14"/>
        <v>0.5</v>
      </c>
      <c r="M180" s="103">
        <f t="shared" si="14"/>
        <v>1</v>
      </c>
      <c r="N180" s="103">
        <f t="shared" si="14"/>
        <v>0.5</v>
      </c>
      <c r="O180" s="103">
        <f t="shared" si="14"/>
        <v>0</v>
      </c>
      <c r="P180" s="111">
        <f t="shared" si="14"/>
        <v>4.5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</sheetData>
  <sheetProtection algorithmName="SHA-512" hashValue="K55KHpQwoEoKMoo6rM6x+ociVzB+LAvpZfSkxOLtaPaT31/23WDw1+tqG+rn0QSfVrh5oueujDt9oup+0AP9VQ==" saltValue="bZec2mvdqo0nWinSiLYnGw==" spinCount="100000" sheet="1" selectLockedCells="1"/>
  <mergeCells count="498"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topLeftCell="A133" zoomScaleNormal="100" workbookViewId="0">
      <selection activeCell="A152" sqref="A152"/>
    </sheetView>
  </sheetViews>
  <sheetFormatPr defaultRowHeight="14.4" x14ac:dyDescent="0.3"/>
  <cols>
    <col min="1" max="1" width="25.77734375" customWidth="1"/>
    <col min="2" max="2" width="5.77734375" customWidth="1"/>
    <col min="3" max="3" width="10.332031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99" t="s">
        <v>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128</v>
      </c>
      <c r="B7" s="148"/>
      <c r="C7" s="148"/>
      <c r="D7" s="149"/>
      <c r="E7" s="268"/>
      <c r="F7" s="269"/>
      <c r="G7" s="269"/>
      <c r="H7" s="272" t="s">
        <v>130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130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129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24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24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Rotini Pasta</v>
      </c>
      <c r="B15" s="120"/>
      <c r="C15" s="96" t="str">
        <f>'9-12'!B6</f>
        <v>1 cup</v>
      </c>
      <c r="D15" s="122"/>
      <c r="E15" s="123"/>
      <c r="F15" s="124"/>
      <c r="G15" s="106">
        <f>'9-12'!C6</f>
        <v>0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Meat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2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0.25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0.25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Cheese Sauce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Spinach Salad</v>
      </c>
      <c r="B18" s="120"/>
      <c r="C18" s="96" t="str">
        <f>'9-12'!B9</f>
        <v>1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0.5</v>
      </c>
      <c r="O18" s="104">
        <f>'9-12'!L9</f>
        <v>0</v>
      </c>
      <c r="P18" s="107">
        <f t="shared" si="0"/>
        <v>0.5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Carrot Souffle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</v>
      </c>
      <c r="J19" s="104">
        <f>'9-12'!G10</f>
        <v>0</v>
      </c>
      <c r="K19" s="104">
        <f>'9-12'!H10</f>
        <v>0.5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0.5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WG Garlic Bread</v>
      </c>
      <c r="B20" s="120"/>
      <c r="C20" s="96" t="str">
        <f>'9-12'!B11</f>
        <v>1 piece</v>
      </c>
      <c r="D20" s="122"/>
      <c r="E20" s="123"/>
      <c r="F20" s="124"/>
      <c r="G20" s="106">
        <f>'9-12'!C11</f>
        <v>0</v>
      </c>
      <c r="H20" s="104">
        <f>'9-12'!D11</f>
        <v>1</v>
      </c>
      <c r="I20" s="104">
        <f>'9-12'!E11</f>
        <v>0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07"/>
      <c r="R20" s="205"/>
      <c r="S20" s="206"/>
      <c r="T20" s="207"/>
      <c r="U20" s="205"/>
      <c r="V20" s="206"/>
      <c r="W20" s="210"/>
      <c r="X20" s="208"/>
      <c r="Y20" s="208"/>
      <c r="Z20" s="209"/>
    </row>
    <row r="21" spans="1:26" ht="24" customHeight="1" x14ac:dyDescent="0.3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07"/>
      <c r="R21" s="205"/>
      <c r="S21" s="206"/>
      <c r="T21" s="207"/>
      <c r="U21" s="205"/>
      <c r="V21" s="206"/>
      <c r="W21" s="210"/>
      <c r="X21" s="208"/>
      <c r="Y21" s="208"/>
      <c r="Z21" s="209"/>
    </row>
    <row r="22" spans="1:26" ht="24" customHeight="1" x14ac:dyDescent="0.3">
      <c r="A22" s="160" t="str">
        <f>'Weekly Menus'!A14</f>
        <v>Fruit Selection</v>
      </c>
      <c r="B22" s="120"/>
      <c r="C22" s="96" t="str">
        <f>'9-12'!B13</f>
        <v>1/2 cup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0.5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 t="str">
        <f>'Weekly Menus'!A15</f>
        <v>Milk Selection</v>
      </c>
      <c r="B23" s="120"/>
      <c r="C23" s="96" t="str">
        <f>'9-12'!B14</f>
        <v xml:space="preserve">8 oz. 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0.75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1.25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0.75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1.25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99" t="s">
        <v>71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1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128</v>
      </c>
      <c r="B43" s="148"/>
      <c r="C43" s="148"/>
      <c r="D43" s="149"/>
      <c r="E43" s="268"/>
      <c r="F43" s="269"/>
      <c r="G43" s="269"/>
      <c r="H43" s="272" t="s">
        <v>130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130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129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24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24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07"/>
      <c r="R53" s="205"/>
      <c r="S53" s="206"/>
      <c r="T53" s="207"/>
      <c r="U53" s="205"/>
      <c r="V53" s="206"/>
      <c r="W53" s="210"/>
      <c r="X53" s="208"/>
      <c r="Y53" s="208"/>
      <c r="Z53" s="209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07"/>
      <c r="R54" s="205"/>
      <c r="S54" s="206"/>
      <c r="T54" s="207"/>
      <c r="U54" s="205"/>
      <c r="V54" s="206"/>
      <c r="W54" s="210"/>
      <c r="X54" s="208"/>
      <c r="Y54" s="208"/>
      <c r="Z54" s="209"/>
    </row>
    <row r="55" spans="1:26" s="100" customFormat="1" ht="24" customHeight="1" x14ac:dyDescent="0.3">
      <c r="A55" s="160" t="str">
        <f>'Weekly Menus'!B11</f>
        <v>Fruit Selection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0.5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07"/>
      <c r="R55" s="205"/>
      <c r="S55" s="206"/>
      <c r="T55" s="207"/>
      <c r="U55" s="205"/>
      <c r="V55" s="206"/>
      <c r="W55" s="210"/>
      <c r="X55" s="208"/>
      <c r="Y55" s="208"/>
      <c r="Z55" s="209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Milk Selection</v>
      </c>
      <c r="B57" s="120"/>
      <c r="C57" s="96" t="str">
        <f>'9-12'!B41</f>
        <v xml:space="preserve">8 oz. 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>
        <f>'Weekly Menus'!B14</f>
        <v>0</v>
      </c>
      <c r="B58" s="120"/>
      <c r="C58" s="96">
        <f>'9-12'!B42</f>
        <v>0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</v>
      </c>
      <c r="O70" s="102">
        <f t="shared" si="4"/>
        <v>0</v>
      </c>
      <c r="P70" s="110">
        <f t="shared" si="4"/>
        <v>0.5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0.75</v>
      </c>
      <c r="L71" s="103">
        <f t="shared" si="5"/>
        <v>0</v>
      </c>
      <c r="M71" s="103">
        <f t="shared" si="5"/>
        <v>0</v>
      </c>
      <c r="N71" s="103">
        <f t="shared" si="5"/>
        <v>0.5</v>
      </c>
      <c r="O71" s="103">
        <f t="shared" si="5"/>
        <v>0</v>
      </c>
      <c r="P71" s="111">
        <f t="shared" si="5"/>
        <v>1.75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99" t="s">
        <v>71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1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128</v>
      </c>
      <c r="B79" s="148"/>
      <c r="C79" s="148"/>
      <c r="D79" s="149"/>
      <c r="E79" s="268"/>
      <c r="F79" s="269"/>
      <c r="G79" s="269"/>
      <c r="H79" s="272" t="s">
        <v>130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130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129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24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24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312" t="s">
        <v>36</v>
      </c>
      <c r="R85" s="303"/>
      <c r="S85" s="313"/>
      <c r="T85" s="302" t="s">
        <v>37</v>
      </c>
      <c r="U85" s="303"/>
      <c r="V85" s="304"/>
      <c r="W85" s="308" t="s">
        <v>38</v>
      </c>
      <c r="X85" s="272"/>
      <c r="Y85" s="272"/>
      <c r="Z85" s="309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4"/>
      <c r="R86" s="306"/>
      <c r="S86" s="315"/>
      <c r="T86" s="305"/>
      <c r="U86" s="306"/>
      <c r="V86" s="307"/>
      <c r="W86" s="310"/>
      <c r="X86" s="273"/>
      <c r="Y86" s="273"/>
      <c r="Z86" s="311"/>
    </row>
    <row r="87" spans="1:26" s="100" customFormat="1" ht="24" customHeight="1" x14ac:dyDescent="0.3">
      <c r="A87" s="160" t="str">
        <f>'Weekly Menus'!C7</f>
        <v>Teriyaki Meatballs</v>
      </c>
      <c r="B87" s="120"/>
      <c r="C87" s="96" t="str">
        <f>'9-12'!B64</f>
        <v>5 meatballs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Teriyaki Black Bean Meatball</v>
      </c>
      <c r="B88" s="120"/>
      <c r="C88" s="96" t="str">
        <f>'9-12'!B65</f>
        <v>3 meatballs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>Brown Rice</v>
      </c>
      <c r="B89" s="120"/>
      <c r="C89" s="96" t="str">
        <f>'9-12'!B66</f>
        <v>1 cup</v>
      </c>
      <c r="D89" s="122"/>
      <c r="E89" s="123"/>
      <c r="F89" s="124"/>
      <c r="G89" s="106">
        <f>'9-12'!C66</f>
        <v>0</v>
      </c>
      <c r="H89" s="104">
        <f>'9-12'!D66</f>
        <v>2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Garlicky Broccoli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0.5</v>
      </c>
      <c r="O90" s="104">
        <f>'9-12'!L67</f>
        <v>0</v>
      </c>
      <c r="P90" s="107">
        <f t="shared" si="6"/>
        <v>0.5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Gingered Carrots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0.5</v>
      </c>
      <c r="L91" s="104">
        <f>'9-12'!I68</f>
        <v>0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 xml:space="preserve">Fruit Selection 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0.5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 t="str">
        <f>'Weekly Menus'!C13</f>
        <v xml:space="preserve">Fruit Selection 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 t="str">
        <f>'Weekly Menus'!C14</f>
        <v>Milk Selection</v>
      </c>
      <c r="B94" s="120"/>
      <c r="C94" s="96" t="str">
        <f>'9-12'!B71</f>
        <v xml:space="preserve">8 oz. 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0.5</v>
      </c>
      <c r="L106" s="102">
        <f t="shared" si="7"/>
        <v>0</v>
      </c>
      <c r="M106" s="102">
        <f t="shared" si="7"/>
        <v>0</v>
      </c>
      <c r="N106" s="102">
        <f t="shared" si="7"/>
        <v>0.5</v>
      </c>
      <c r="O106" s="102">
        <f t="shared" si="7"/>
        <v>0</v>
      </c>
      <c r="P106" s="110">
        <f t="shared" si="7"/>
        <v>1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0.5</v>
      </c>
      <c r="K107" s="103">
        <f t="shared" si="8"/>
        <v>1.25</v>
      </c>
      <c r="L107" s="103">
        <f t="shared" si="8"/>
        <v>0</v>
      </c>
      <c r="M107" s="103">
        <f t="shared" si="8"/>
        <v>0</v>
      </c>
      <c r="N107" s="103">
        <f t="shared" si="8"/>
        <v>1</v>
      </c>
      <c r="O107" s="103">
        <f t="shared" si="8"/>
        <v>0</v>
      </c>
      <c r="P107" s="111">
        <f t="shared" si="8"/>
        <v>2.75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99" t="s">
        <v>71</v>
      </c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1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128</v>
      </c>
      <c r="B115" s="148"/>
      <c r="C115" s="148"/>
      <c r="D115" s="149"/>
      <c r="E115" s="268"/>
      <c r="F115" s="269"/>
      <c r="G115" s="269"/>
      <c r="H115" s="272" t="s">
        <v>130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130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129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24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24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Baked Ham with Pineapple</v>
      </c>
      <c r="B123" s="120"/>
      <c r="C123" s="96" t="str">
        <f>'9-12'!B93</f>
        <v>2 oz sliced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 t="str">
        <f>'Weekly Menus'!D8</f>
        <v>Baked Tofu with Pineapple</v>
      </c>
      <c r="B124" s="120"/>
      <c r="C124" s="96" t="str">
        <f>'9-12'!B94</f>
        <v xml:space="preserve">4.4 oz. 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WG Dinner Roll</v>
      </c>
      <c r="B125" s="120"/>
      <c r="C125" s="96" t="str">
        <f>'9-12'!B95</f>
        <v xml:space="preserve">1 - 1oz. </v>
      </c>
      <c r="D125" s="122"/>
      <c r="E125" s="123"/>
      <c r="F125" s="124"/>
      <c r="G125" s="106">
        <f>'9-12'!C95</f>
        <v>0</v>
      </c>
      <c r="H125" s="104">
        <f>'9-12'!D95</f>
        <v>1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Potato Salad with Fresh Herbs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0.5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Baked Beans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0.5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0.5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 xml:space="preserve">1/2 cup 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Milk Selection</v>
      </c>
      <c r="B130" s="120"/>
      <c r="C130" s="96" t="str">
        <f>'9-12'!B100</f>
        <v xml:space="preserve">8 oz. 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</v>
      </c>
      <c r="H142" s="102">
        <f>FLOOR(SUM(H123:H140),0.25)</f>
        <v>1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0.5</v>
      </c>
      <c r="M142" s="102">
        <f t="shared" si="10"/>
        <v>0.5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0.5</v>
      </c>
      <c r="K143" s="103">
        <f t="shared" si="11"/>
        <v>1.25</v>
      </c>
      <c r="L143" s="103">
        <f t="shared" si="11"/>
        <v>0.5</v>
      </c>
      <c r="M143" s="103">
        <f t="shared" si="11"/>
        <v>0.5</v>
      </c>
      <c r="N143" s="103">
        <f t="shared" si="11"/>
        <v>1</v>
      </c>
      <c r="O143" s="103">
        <f t="shared" si="11"/>
        <v>0</v>
      </c>
      <c r="P143" s="111">
        <f t="shared" si="11"/>
        <v>3.75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99" t="s">
        <v>71</v>
      </c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1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128</v>
      </c>
      <c r="B151" s="148"/>
      <c r="C151" s="148"/>
      <c r="D151" s="149"/>
      <c r="E151" s="268"/>
      <c r="F151" s="269"/>
      <c r="G151" s="269"/>
      <c r="H151" s="272" t="s">
        <v>130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130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129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24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24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>Chicken &amp; Cheese Quesadilla</v>
      </c>
      <c r="B159" s="120"/>
      <c r="C159" s="96" t="str">
        <f>'9-12'!B122</f>
        <v xml:space="preserve">1 whole </v>
      </c>
      <c r="D159" s="122"/>
      <c r="E159" s="123"/>
      <c r="F159" s="124"/>
      <c r="G159" s="106">
        <f>'9-12'!C122</f>
        <v>2</v>
      </c>
      <c r="H159" s="104">
        <f>'9-12'!D122</f>
        <v>1.5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Cheese Quesadilla</v>
      </c>
      <c r="B160" s="120"/>
      <c r="C160" s="96" t="str">
        <f>'9-12'!B123</f>
        <v xml:space="preserve">1 whole 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Buttery Corn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0.5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Tabouleh</v>
      </c>
      <c r="B162" s="120"/>
      <c r="C162" s="130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1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Salsa</v>
      </c>
      <c r="B163" s="120"/>
      <c r="C163" s="96" t="str">
        <f>'9-12'!B126</f>
        <v>1/4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0.25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0.25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Sour Cream</v>
      </c>
      <c r="B164" s="120"/>
      <c r="C164" s="96" t="str">
        <f>'9-12'!B127</f>
        <v xml:space="preserve">1 oz. 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 t="str">
        <f>'Weekly Menus'!E14</f>
        <v>Fruit Selection</v>
      </c>
      <c r="B166" s="120"/>
      <c r="C166" s="96" t="str">
        <f>'9-12'!B129</f>
        <v>1/2 cup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0.5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 t="str">
        <f>'Weekly Menus'!E15</f>
        <v>Milk Selection</v>
      </c>
      <c r="B167" s="120"/>
      <c r="C167" s="96" t="str">
        <f>'9-12'!B130</f>
        <v xml:space="preserve">8 oz. 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19"/>
      <c r="R177" s="320"/>
      <c r="S177" s="321"/>
      <c r="T177" s="319"/>
      <c r="U177" s="320"/>
      <c r="V177" s="321"/>
      <c r="W177" s="316"/>
      <c r="X177" s="317"/>
      <c r="Y177" s="317"/>
      <c r="Z177" s="318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0.5</v>
      </c>
      <c r="N179" s="102">
        <f t="shared" si="13"/>
        <v>0</v>
      </c>
      <c r="O179" s="102">
        <f t="shared" si="13"/>
        <v>0</v>
      </c>
      <c r="P179" s="110">
        <f t="shared" si="13"/>
        <v>0.75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10</v>
      </c>
      <c r="H180" s="103">
        <f t="shared" si="14"/>
        <v>10.5</v>
      </c>
      <c r="I180" s="103">
        <f t="shared" si="14"/>
        <v>5</v>
      </c>
      <c r="J180" s="103">
        <f t="shared" si="14"/>
        <v>0.5</v>
      </c>
      <c r="K180" s="103">
        <f t="shared" si="14"/>
        <v>1.5</v>
      </c>
      <c r="L180" s="103">
        <f t="shared" si="14"/>
        <v>0.5</v>
      </c>
      <c r="M180" s="103">
        <f t="shared" si="14"/>
        <v>1</v>
      </c>
      <c r="N180" s="103">
        <f t="shared" si="14"/>
        <v>1</v>
      </c>
      <c r="O180" s="103">
        <f t="shared" si="14"/>
        <v>0</v>
      </c>
      <c r="P180" s="111">
        <f t="shared" si="14"/>
        <v>4.5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B27tAIaz52Mw70V70rdatfXbEtwyodurmYgHhfH++Z8P2HbqM4ezWSMrFTW6xFj0+37BNILJKfjc17SccXebEw==" saltValue="KBEMSWcqma5bMn+LqHRKEw==" spinCount="100000" sheet="1" selectLockedCells="1"/>
  <mergeCells count="498"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D1E83D-D7C4-4712-8AF7-8A5CC904B8DA}"/>
</file>

<file path=customXml/itemProps2.xml><?xml version="1.0" encoding="utf-8"?>
<ds:datastoreItem xmlns:ds="http://schemas.openxmlformats.org/officeDocument/2006/customXml" ds:itemID="{92A86C15-5CDF-491A-A01A-0011572B7062}"/>
</file>

<file path=customXml/itemProps3.xml><?xml version="1.0" encoding="utf-8"?>
<ds:datastoreItem xmlns:ds="http://schemas.openxmlformats.org/officeDocument/2006/customXml" ds:itemID="{9797B306-7C40-4E98-82C8-CA22090A0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2021-09-08T13:57:10Z</cp:lastPrinted>
  <dcterms:created xsi:type="dcterms:W3CDTF">2012-02-29T16:24:13Z</dcterms:created>
  <dcterms:modified xsi:type="dcterms:W3CDTF">2021-09-13T10:02:24Z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