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-15" yWindow="-195" windowWidth="18990" windowHeight="6975"/>
  </bookViews>
  <sheets>
    <sheet name="By SU" sheetId="2" r:id="rId1"/>
    <sheet name="By District" sheetId="6" r:id="rId2"/>
  </sheets>
  <definedNames>
    <definedName name="mcs_Wkb" localSheetId="1">#REF!</definedName>
    <definedName name="mcs_Wkb">#REF!</definedName>
    <definedName name="_xlnm.Print_Area" localSheetId="1">'By District'!#REF!</definedName>
    <definedName name="_xlnm.Print_Area" localSheetId="0">'By SU'!$A$9:$J$77</definedName>
    <definedName name="_xlnm.Print_Titles" localSheetId="1">'By District'!#REF!</definedName>
    <definedName name="_xlnm.Print_Titles" localSheetId="0">'By SU'!$2:$8</definedName>
  </definedNames>
  <calcPr calcId="152511"/>
</workbook>
</file>

<file path=xl/calcChain.xml><?xml version="1.0" encoding="utf-8"?>
<calcChain xmlns="http://schemas.openxmlformats.org/spreadsheetml/2006/main">
  <c r="E60" i="2" l="1"/>
  <c r="L66" i="2"/>
  <c r="H66" i="2"/>
  <c r="I66" i="2" s="1"/>
  <c r="G66" i="2"/>
  <c r="F69" i="2"/>
  <c r="D69" i="2"/>
  <c r="C69" i="2"/>
  <c r="L67" i="2"/>
  <c r="H67" i="2"/>
  <c r="G67" i="2"/>
  <c r="L65" i="2"/>
  <c r="H65" i="2"/>
  <c r="I65" i="2" s="1"/>
  <c r="G65" i="2"/>
  <c r="L64" i="2"/>
  <c r="H64" i="2"/>
  <c r="G64" i="2"/>
  <c r="L63" i="2"/>
  <c r="H63" i="2"/>
  <c r="G63" i="2"/>
  <c r="L62" i="2"/>
  <c r="H62" i="2"/>
  <c r="G62" i="2"/>
  <c r="L61" i="2"/>
  <c r="H61" i="2"/>
  <c r="I61" i="2" s="1"/>
  <c r="K61" i="2" s="1"/>
  <c r="G61" i="2"/>
  <c r="H60" i="2"/>
  <c r="L59" i="2"/>
  <c r="H59" i="2"/>
  <c r="I59" i="2" s="1"/>
  <c r="G59" i="2"/>
  <c r="L58" i="2"/>
  <c r="H58" i="2"/>
  <c r="G58" i="2"/>
  <c r="L57" i="2"/>
  <c r="H57" i="2"/>
  <c r="G57" i="2"/>
  <c r="L56" i="2"/>
  <c r="H56" i="2"/>
  <c r="G56" i="2"/>
  <c r="L55" i="2"/>
  <c r="H55" i="2"/>
  <c r="G55" i="2"/>
  <c r="L54" i="2"/>
  <c r="H54" i="2"/>
  <c r="G54" i="2"/>
  <c r="L53" i="2"/>
  <c r="H53" i="2"/>
  <c r="G53" i="2"/>
  <c r="L52" i="2"/>
  <c r="H52" i="2"/>
  <c r="G52" i="2"/>
  <c r="L51" i="2"/>
  <c r="H51" i="2"/>
  <c r="I51" i="2" s="1"/>
  <c r="G51" i="2"/>
  <c r="L50" i="2"/>
  <c r="H50" i="2"/>
  <c r="G50" i="2"/>
  <c r="L49" i="2"/>
  <c r="H49" i="2"/>
  <c r="G49" i="2"/>
  <c r="L48" i="2"/>
  <c r="H48" i="2"/>
  <c r="G48" i="2"/>
  <c r="L47" i="2"/>
  <c r="H47" i="2"/>
  <c r="I47" i="2" s="1"/>
  <c r="G47" i="2"/>
  <c r="L46" i="2"/>
  <c r="H46" i="2"/>
  <c r="G46" i="2"/>
  <c r="L45" i="2"/>
  <c r="H45" i="2"/>
  <c r="G45" i="2"/>
  <c r="L44" i="2"/>
  <c r="H44" i="2"/>
  <c r="G44" i="2"/>
  <c r="L43" i="2"/>
  <c r="H43" i="2"/>
  <c r="G43" i="2"/>
  <c r="L42" i="2"/>
  <c r="H42" i="2"/>
  <c r="G42" i="2"/>
  <c r="L41" i="2"/>
  <c r="H41" i="2"/>
  <c r="G41" i="2"/>
  <c r="L40" i="2"/>
  <c r="H40" i="2"/>
  <c r="G40" i="2"/>
  <c r="L39" i="2"/>
  <c r="H39" i="2"/>
  <c r="G39" i="2"/>
  <c r="L38" i="2"/>
  <c r="H38" i="2"/>
  <c r="I38" i="2" s="1"/>
  <c r="G38" i="2"/>
  <c r="L37" i="2"/>
  <c r="H37" i="2"/>
  <c r="I37" i="2" s="1"/>
  <c r="G37" i="2"/>
  <c r="L36" i="2"/>
  <c r="H36" i="2"/>
  <c r="G36" i="2"/>
  <c r="L35" i="2"/>
  <c r="H35" i="2"/>
  <c r="I35" i="2" s="1"/>
  <c r="G35" i="2"/>
  <c r="L34" i="2"/>
  <c r="H34" i="2"/>
  <c r="G34" i="2"/>
  <c r="L33" i="2"/>
  <c r="H33" i="2"/>
  <c r="G33" i="2"/>
  <c r="L32" i="2"/>
  <c r="H32" i="2"/>
  <c r="G32" i="2"/>
  <c r="L31" i="2"/>
  <c r="H31" i="2"/>
  <c r="G31" i="2"/>
  <c r="L30" i="2"/>
  <c r="H30" i="2"/>
  <c r="G30" i="2"/>
  <c r="L29" i="2"/>
  <c r="H29" i="2"/>
  <c r="I29" i="2" s="1"/>
  <c r="G29" i="2"/>
  <c r="L28" i="2"/>
  <c r="H28" i="2"/>
  <c r="G28" i="2"/>
  <c r="L27" i="2"/>
  <c r="H27" i="2"/>
  <c r="I27" i="2" s="1"/>
  <c r="J27" i="2" s="1"/>
  <c r="G27" i="2"/>
  <c r="L26" i="2"/>
  <c r="H26" i="2"/>
  <c r="G26" i="2"/>
  <c r="L25" i="2"/>
  <c r="H25" i="2"/>
  <c r="G25" i="2"/>
  <c r="L24" i="2"/>
  <c r="H24" i="2"/>
  <c r="G24" i="2"/>
  <c r="L23" i="2"/>
  <c r="H23" i="2"/>
  <c r="G23" i="2"/>
  <c r="L22" i="2"/>
  <c r="H22" i="2"/>
  <c r="I22" i="2" s="1"/>
  <c r="G22" i="2"/>
  <c r="L21" i="2"/>
  <c r="H21" i="2"/>
  <c r="I21" i="2" s="1"/>
  <c r="G21" i="2"/>
  <c r="L20" i="2"/>
  <c r="H20" i="2"/>
  <c r="G20" i="2"/>
  <c r="L19" i="2"/>
  <c r="H19" i="2"/>
  <c r="I19" i="2" s="1"/>
  <c r="G19" i="2"/>
  <c r="L18" i="2"/>
  <c r="H18" i="2"/>
  <c r="I18" i="2" s="1"/>
  <c r="G18" i="2"/>
  <c r="L17" i="2"/>
  <c r="H17" i="2"/>
  <c r="G17" i="2"/>
  <c r="L16" i="2"/>
  <c r="H16" i="2"/>
  <c r="G16" i="2"/>
  <c r="L15" i="2"/>
  <c r="H15" i="2"/>
  <c r="G15" i="2"/>
  <c r="L14" i="2"/>
  <c r="H14" i="2"/>
  <c r="G14" i="2"/>
  <c r="L13" i="2"/>
  <c r="H13" i="2"/>
  <c r="G13" i="2"/>
  <c r="L12" i="2"/>
  <c r="H12" i="2"/>
  <c r="G12" i="2"/>
  <c r="L11" i="2"/>
  <c r="H11" i="2"/>
  <c r="I11" i="2" s="1"/>
  <c r="G11" i="2"/>
  <c r="L10" i="2"/>
  <c r="L72" i="2" s="1"/>
  <c r="H10" i="2"/>
  <c r="I10" i="2" s="1"/>
  <c r="J10" i="2" s="1"/>
  <c r="G10" i="2"/>
  <c r="L9" i="2"/>
  <c r="H9" i="2"/>
  <c r="H71" i="2" s="1"/>
  <c r="G9" i="2"/>
  <c r="G71" i="2" s="1"/>
  <c r="G60" i="2"/>
  <c r="L60" i="2"/>
  <c r="E69" i="2"/>
  <c r="G69" i="2" s="1"/>
  <c r="H72" i="2"/>
  <c r="H69" i="2"/>
  <c r="I56" i="2"/>
  <c r="J56" i="2"/>
  <c r="I24" i="2"/>
  <c r="J24" i="2" s="1"/>
  <c r="I28" i="2"/>
  <c r="K28" i="2" s="1"/>
  <c r="I41" i="2"/>
  <c r="J41" i="2" s="1"/>
  <c r="I49" i="2"/>
  <c r="J49" i="2" s="1"/>
  <c r="I63" i="2"/>
  <c r="J63" i="2" s="1"/>
  <c r="I31" i="2"/>
  <c r="K31" i="2" s="1"/>
  <c r="I17" i="2"/>
  <c r="K17" i="2" s="1"/>
  <c r="J17" i="2"/>
  <c r="I43" i="2"/>
  <c r="K43" i="2" s="1"/>
  <c r="I13" i="2"/>
  <c r="K13" i="2" s="1"/>
  <c r="I23" i="2"/>
  <c r="J23" i="2" s="1"/>
  <c r="I44" i="2"/>
  <c r="J44" i="2" s="1"/>
  <c r="I39" i="2"/>
  <c r="J39" i="2" s="1"/>
  <c r="I9" i="2"/>
  <c r="J9" i="2" s="1"/>
  <c r="I36" i="2"/>
  <c r="K36" i="2" s="1"/>
  <c r="I55" i="2"/>
  <c r="J55" i="2" s="1"/>
  <c r="I46" i="2"/>
  <c r="K46" i="2" s="1"/>
  <c r="I42" i="2"/>
  <c r="K42" i="2" s="1"/>
  <c r="I14" i="2"/>
  <c r="J14" i="2" s="1"/>
  <c r="I30" i="2"/>
  <c r="J30" i="2" s="1"/>
  <c r="I58" i="2"/>
  <c r="J58" i="2" s="1"/>
  <c r="I16" i="2"/>
  <c r="J16" i="2" s="1"/>
  <c r="I45" i="2"/>
  <c r="J45" i="2" s="1"/>
  <c r="I53" i="2"/>
  <c r="K53" i="2" s="1"/>
  <c r="I52" i="2"/>
  <c r="K52" i="2" s="1"/>
  <c r="I60" i="2"/>
  <c r="K60" i="2" s="1"/>
  <c r="I40" i="2"/>
  <c r="J40" i="2" s="1"/>
  <c r="I34" i="2"/>
  <c r="J34" i="2" s="1"/>
  <c r="I57" i="2"/>
  <c r="K57" i="2" s="1"/>
  <c r="K49" i="2"/>
  <c r="K56" i="2"/>
  <c r="K63" i="2"/>
  <c r="K34" i="2"/>
  <c r="J52" i="2"/>
  <c r="K45" i="2"/>
  <c r="K30" i="2"/>
  <c r="J42" i="2"/>
  <c r="J36" i="2"/>
  <c r="K44" i="2"/>
  <c r="K40" i="2"/>
  <c r="K16" i="2"/>
  <c r="J61" i="2"/>
  <c r="K9" i="2"/>
  <c r="J57" i="2"/>
  <c r="J53" i="2"/>
  <c r="K14" i="2"/>
  <c r="K55" i="2"/>
  <c r="G72" i="2"/>
  <c r="K11" i="2" l="1"/>
  <c r="J11" i="2"/>
  <c r="K19" i="2"/>
  <c r="J19" i="2"/>
  <c r="K35" i="2"/>
  <c r="J35" i="2"/>
  <c r="K47" i="2"/>
  <c r="J47" i="2"/>
  <c r="K51" i="2"/>
  <c r="J51" i="2"/>
  <c r="J59" i="2"/>
  <c r="K59" i="2"/>
  <c r="J65" i="2"/>
  <c r="K65" i="2"/>
  <c r="K18" i="2"/>
  <c r="J18" i="2"/>
  <c r="J22" i="2"/>
  <c r="K22" i="2"/>
  <c r="K38" i="2"/>
  <c r="J38" i="2"/>
  <c r="K66" i="2"/>
  <c r="J66" i="2"/>
  <c r="K27" i="2"/>
  <c r="K21" i="2"/>
  <c r="J21" i="2"/>
  <c r="K29" i="2"/>
  <c r="J29" i="2"/>
  <c r="J37" i="2"/>
  <c r="K37" i="2"/>
  <c r="K39" i="2"/>
  <c r="J46" i="2"/>
  <c r="K58" i="2"/>
  <c r="J60" i="2"/>
  <c r="K23" i="2"/>
  <c r="L69" i="2"/>
  <c r="J13" i="2"/>
  <c r="J31" i="2"/>
  <c r="I50" i="2"/>
  <c r="J50" i="2" s="1"/>
  <c r="L71" i="2"/>
  <c r="K41" i="2"/>
  <c r="I67" i="2"/>
  <c r="I62" i="2"/>
  <c r="I32" i="2"/>
  <c r="J32" i="2" s="1"/>
  <c r="I69" i="2"/>
  <c r="K50" i="2"/>
  <c r="K10" i="2"/>
  <c r="J28" i="2"/>
  <c r="J43" i="2"/>
  <c r="K32" i="2"/>
  <c r="K24" i="2"/>
  <c r="I26" i="2"/>
  <c r="I64" i="2"/>
  <c r="I25" i="2"/>
  <c r="I15" i="2"/>
  <c r="M24" i="2" s="1"/>
  <c r="I20" i="2"/>
  <c r="I48" i="2"/>
  <c r="I33" i="2"/>
  <c r="I54" i="2"/>
  <c r="I12" i="2"/>
  <c r="K62" i="2" l="1"/>
  <c r="J62" i="2"/>
  <c r="M16" i="2"/>
  <c r="K67" i="2"/>
  <c r="J67" i="2"/>
  <c r="M54" i="2"/>
  <c r="J54" i="2"/>
  <c r="K54" i="2"/>
  <c r="K15" i="2"/>
  <c r="J15" i="2"/>
  <c r="M15" i="2"/>
  <c r="M57" i="2"/>
  <c r="M19" i="2"/>
  <c r="M59" i="2"/>
  <c r="M21" i="2"/>
  <c r="M27" i="2"/>
  <c r="J33" i="2"/>
  <c r="K33" i="2"/>
  <c r="M33" i="2"/>
  <c r="J25" i="2"/>
  <c r="K25" i="2"/>
  <c r="M25" i="2"/>
  <c r="I71" i="2"/>
  <c r="M50" i="2"/>
  <c r="J48" i="2"/>
  <c r="K48" i="2"/>
  <c r="M48" i="2"/>
  <c r="M64" i="2"/>
  <c r="K64" i="2"/>
  <c r="J64" i="2"/>
  <c r="M34" i="2"/>
  <c r="M65" i="2"/>
  <c r="J12" i="2"/>
  <c r="M12" i="2"/>
  <c r="M40" i="2"/>
  <c r="M37" i="2"/>
  <c r="M38" i="2"/>
  <c r="M29" i="2"/>
  <c r="M56" i="2"/>
  <c r="M28" i="2"/>
  <c r="M23" i="2"/>
  <c r="K12" i="2"/>
  <c r="M10" i="2"/>
  <c r="M60" i="2"/>
  <c r="M30" i="2"/>
  <c r="M35" i="2"/>
  <c r="M14" i="2"/>
  <c r="M32" i="2"/>
  <c r="M36" i="2"/>
  <c r="I72" i="2"/>
  <c r="M62" i="2"/>
  <c r="M31" i="2"/>
  <c r="M53" i="2"/>
  <c r="M13" i="2"/>
  <c r="M46" i="2"/>
  <c r="M49" i="2"/>
  <c r="M17" i="2"/>
  <c r="M42" i="2"/>
  <c r="M55" i="2"/>
  <c r="M47" i="2"/>
  <c r="M61" i="2"/>
  <c r="M22" i="2"/>
  <c r="M63" i="2"/>
  <c r="M58" i="2"/>
  <c r="M11" i="2"/>
  <c r="M18" i="2"/>
  <c r="M51" i="2"/>
  <c r="M9" i="2"/>
  <c r="M45" i="2"/>
  <c r="M41" i="2"/>
  <c r="M52" i="2"/>
  <c r="M44" i="2"/>
  <c r="M67" i="2"/>
  <c r="J20" i="2"/>
  <c r="M20" i="2"/>
  <c r="K20" i="2"/>
  <c r="J26" i="2"/>
  <c r="M26" i="2"/>
  <c r="K26" i="2"/>
  <c r="M39" i="2"/>
  <c r="M66" i="2"/>
  <c r="M43" i="2"/>
</calcChain>
</file>

<file path=xl/sharedStrings.xml><?xml version="1.0" encoding="utf-8"?>
<sst xmlns="http://schemas.openxmlformats.org/spreadsheetml/2006/main" count="165" uniqueCount="160">
  <si>
    <t>% of K-12</t>
  </si>
  <si>
    <t>% over/under</t>
  </si>
  <si>
    <t>Statewide Avg.</t>
  </si>
  <si>
    <t>Resident</t>
  </si>
  <si>
    <t>Spec. Ed.</t>
  </si>
  <si>
    <t>Eligible Cost</t>
  </si>
  <si>
    <t>Spec. Ed. Cost</t>
  </si>
  <si>
    <t>Child Count</t>
  </si>
  <si>
    <t>per ADM</t>
  </si>
  <si>
    <t>Colchester</t>
  </si>
  <si>
    <t>St. Johnsbury</t>
  </si>
  <si>
    <t>Burlington</t>
  </si>
  <si>
    <t>South Burlington</t>
  </si>
  <si>
    <t>Grand Isle</t>
  </si>
  <si>
    <t>Rutland City</t>
  </si>
  <si>
    <t>Montpelier</t>
  </si>
  <si>
    <t>Hartford</t>
  </si>
  <si>
    <t>Springfield</t>
  </si>
  <si>
    <t>Rivendell (VT towns)</t>
  </si>
  <si>
    <t>High and Low</t>
  </si>
  <si>
    <t>K-12 Special</t>
  </si>
  <si>
    <t xml:space="preserve"> Spec. Ed. Formula</t>
  </si>
  <si>
    <t>K-12 IEP</t>
  </si>
  <si>
    <t>ADM for</t>
  </si>
  <si>
    <t>IEP Spec. Ed.</t>
  </si>
  <si>
    <t>Special Education</t>
  </si>
  <si>
    <t>Spending</t>
  </si>
  <si>
    <t>Education Cost</t>
  </si>
  <si>
    <t>Count/K-12</t>
  </si>
  <si>
    <t>Formula Cost/</t>
  </si>
  <si>
    <t>for FY2013</t>
  </si>
  <si>
    <t xml:space="preserve">   Supervisory Union</t>
  </si>
  <si>
    <t>(Federal/State/local)</t>
  </si>
  <si>
    <t>(State/local)</t>
  </si>
  <si>
    <t>Child Count*</t>
  </si>
  <si>
    <t>Students</t>
  </si>
  <si>
    <t>Resident ADM</t>
  </si>
  <si>
    <t>16 VSA 2974</t>
  </si>
  <si>
    <t>Addison Northeast</t>
  </si>
  <si>
    <t>Addison Northwest</t>
  </si>
  <si>
    <t>Addison Central</t>
  </si>
  <si>
    <t>Addison-Rutland</t>
  </si>
  <si>
    <t>Southwest Vermont</t>
  </si>
  <si>
    <t>Bennington-Rutland</t>
  </si>
  <si>
    <t>Caledonia North</t>
  </si>
  <si>
    <t>Caledonia Central</t>
  </si>
  <si>
    <t>Milton</t>
  </si>
  <si>
    <t>Chittenden East</t>
  </si>
  <si>
    <t>Chittenden Central**</t>
  </si>
  <si>
    <t>Chittenden South</t>
  </si>
  <si>
    <t>Winooski</t>
  </si>
  <si>
    <t>Essex-Caledonia</t>
  </si>
  <si>
    <t>Essex North</t>
  </si>
  <si>
    <t>Franklin Northeast</t>
  </si>
  <si>
    <t>Franklin Northwest</t>
  </si>
  <si>
    <t>Franklin West</t>
  </si>
  <si>
    <t>Franklin Central</t>
  </si>
  <si>
    <t>Lamoille North</t>
  </si>
  <si>
    <t>Lamoille South</t>
  </si>
  <si>
    <t>Orange East</t>
  </si>
  <si>
    <t>Orange Southwest</t>
  </si>
  <si>
    <t>Orange North</t>
  </si>
  <si>
    <t>Orange-Windsor</t>
  </si>
  <si>
    <t>North Country</t>
  </si>
  <si>
    <t>Washington Central</t>
  </si>
  <si>
    <t>Rutland South</t>
  </si>
  <si>
    <t>Orleans Central</t>
  </si>
  <si>
    <t>Orleans Southwest</t>
  </si>
  <si>
    <t>Rutland Northeast</t>
  </si>
  <si>
    <t>Rutland Central</t>
  </si>
  <si>
    <t>Rutland Southwest</t>
  </si>
  <si>
    <t>Washington Northeast</t>
  </si>
  <si>
    <t>Washington West</t>
  </si>
  <si>
    <t>Washington South</t>
  </si>
  <si>
    <t>Windham Central</t>
  </si>
  <si>
    <t>Windham Northeast</t>
  </si>
  <si>
    <t>Windham Southeast</t>
  </si>
  <si>
    <t>Windham Southwest</t>
  </si>
  <si>
    <t>Windsor Northwest</t>
  </si>
  <si>
    <t>Windsor Central</t>
  </si>
  <si>
    <t>Windsor Southeast</t>
  </si>
  <si>
    <t>Norwich/Dresden***</t>
  </si>
  <si>
    <t>Blue Mountain</t>
  </si>
  <si>
    <t>Essex Town**</t>
  </si>
  <si>
    <t>Battenkill Valley</t>
  </si>
  <si>
    <t>Barre</t>
  </si>
  <si>
    <t>TOTAL</t>
  </si>
  <si>
    <t>Minimum</t>
  </si>
  <si>
    <t>Maximum</t>
  </si>
  <si>
    <t>**  The information shown here for Essex Town Supervisory Union is for Grades K-8 only.  The information for  Chittenden Central (SU13) includes the</t>
  </si>
  <si>
    <t>information for Essex Town for Grades 9-12 as the Essex Community Ed. Center is the union high school for Essex Junction and Essex Town.</t>
  </si>
  <si>
    <t>Two Rivers</t>
  </si>
  <si>
    <t>8 low</t>
  </si>
  <si>
    <t>10 high</t>
  </si>
  <si>
    <t>*  ADM data used is frozen ADM as of Dec. 2014; child count includes only K-12 eligible students (excludes parentally-placed students).</t>
  </si>
  <si>
    <t>SU001</t>
  </si>
  <si>
    <t>SU002</t>
  </si>
  <si>
    <t>SU003</t>
  </si>
  <si>
    <t>SU004</t>
  </si>
  <si>
    <t>SU005</t>
  </si>
  <si>
    <t>SU006</t>
  </si>
  <si>
    <t>SU007</t>
  </si>
  <si>
    <t>SU008</t>
  </si>
  <si>
    <t>SU009</t>
  </si>
  <si>
    <t>SU010</t>
  </si>
  <si>
    <t>SU011</t>
  </si>
  <si>
    <t>SU012</t>
  </si>
  <si>
    <t>SU013</t>
  </si>
  <si>
    <t>SU014</t>
  </si>
  <si>
    <t>SU015</t>
  </si>
  <si>
    <t>SU016</t>
  </si>
  <si>
    <t>SU017</t>
  </si>
  <si>
    <t>SU018</t>
  </si>
  <si>
    <t>SU019</t>
  </si>
  <si>
    <t>SU020</t>
  </si>
  <si>
    <t>SU021</t>
  </si>
  <si>
    <t>SU022</t>
  </si>
  <si>
    <t>SU023</t>
  </si>
  <si>
    <t>SU024</t>
  </si>
  <si>
    <t>SU025</t>
  </si>
  <si>
    <t>SU026</t>
  </si>
  <si>
    <t>SU027</t>
  </si>
  <si>
    <t>SU028</t>
  </si>
  <si>
    <t>SU029</t>
  </si>
  <si>
    <t>SU030</t>
  </si>
  <si>
    <t>SU031</t>
  </si>
  <si>
    <t>SU032</t>
  </si>
  <si>
    <t>SU033</t>
  </si>
  <si>
    <t>SU034</t>
  </si>
  <si>
    <t>SU035</t>
  </si>
  <si>
    <t>SU036</t>
  </si>
  <si>
    <t>SU037</t>
  </si>
  <si>
    <t>SU038</t>
  </si>
  <si>
    <t>SU040</t>
  </si>
  <si>
    <t>SU041</t>
  </si>
  <si>
    <t>SU042</t>
  </si>
  <si>
    <t>SU043</t>
  </si>
  <si>
    <t>SU045</t>
  </si>
  <si>
    <t>SU046</t>
  </si>
  <si>
    <t>SU047</t>
  </si>
  <si>
    <t>SU048</t>
  </si>
  <si>
    <t>SU049</t>
  </si>
  <si>
    <t>SU050</t>
  </si>
  <si>
    <t>SU051</t>
  </si>
  <si>
    <t>SU052</t>
  </si>
  <si>
    <t>SU054</t>
  </si>
  <si>
    <t>SU055</t>
  </si>
  <si>
    <t>SU056</t>
  </si>
  <si>
    <t>SU057</t>
  </si>
  <si>
    <t>SU059</t>
  </si>
  <si>
    <t>SU060</t>
  </si>
  <si>
    <t>SU061</t>
  </si>
  <si>
    <t>SU063</t>
  </si>
  <si>
    <t>SU064</t>
  </si>
  <si>
    <t>FY-2016 SPECIAL EDUCATION EXPENDITURES BY SUPERVISORY UNION</t>
  </si>
  <si>
    <t>FY2016 Actual</t>
  </si>
  <si>
    <t>FY2016 Actual K-12</t>
  </si>
  <si>
    <t>Dec. 1, 2015</t>
  </si>
  <si>
    <t>FY2016 K-12</t>
  </si>
  <si>
    <t>***   The child count for Norwich includes 29 grades 7-12 students counted in New Hampshire's child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</si>
</sst>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4" applyFill="1"/>
    <xf numFmtId="2" fontId="1" fillId="0" borderId="0" xfId="4" applyNumberFormat="1" applyFill="1"/>
    <xf numFmtId="0" fontId="1" fillId="0" borderId="1" xfId="0" applyFont="1" applyFill="1" applyBorder="1"/>
    <xf numFmtId="0" fontId="1" fillId="0" borderId="0" xfId="4"/>
    <xf numFmtId="0" fontId="0" fillId="0" borderId="0" xfId="0" applyFill="1"/>
    <xf numFmtId="3" fontId="0" fillId="0" borderId="0" xfId="0" applyNumberFormat="1" applyFill="1"/>
    <xf numFmtId="0" fontId="5" fillId="0" borderId="0" xfId="0" applyFont="1" applyFill="1" applyAlignment="1">
      <alignment horizontal="centerContinuous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Fill="1"/>
    <xf numFmtId="4" fontId="1" fillId="0" borderId="1" xfId="0" applyNumberFormat="1" applyFont="1" applyFill="1" applyBorder="1"/>
    <xf numFmtId="0" fontId="1" fillId="0" borderId="0" xfId="0" applyFont="1" applyFill="1"/>
    <xf numFmtId="165" fontId="0" fillId="0" borderId="0" xfId="0" applyNumberFormat="1" applyFill="1"/>
    <xf numFmtId="3" fontId="1" fillId="0" borderId="0" xfId="0" applyNumberFormat="1" applyFont="1" applyFill="1"/>
    <xf numFmtId="0" fontId="0" fillId="0" borderId="3" xfId="0" applyFill="1" applyBorder="1"/>
    <xf numFmtId="0" fontId="1" fillId="0" borderId="2" xfId="0" applyFont="1" applyFill="1" applyBorder="1" applyAlignment="1">
      <alignment horizontal="center"/>
    </xf>
    <xf numFmtId="0" fontId="0" fillId="0" borderId="5" xfId="0" applyFill="1" applyBorder="1"/>
    <xf numFmtId="0" fontId="1" fillId="0" borderId="0" xfId="0" applyFont="1" applyFill="1" applyAlignment="1">
      <alignment horizontal="center"/>
    </xf>
    <xf numFmtId="164" fontId="1" fillId="0" borderId="1" xfId="6" applyNumberFormat="1" applyFont="1" applyFill="1" applyBorder="1"/>
    <xf numFmtId="164" fontId="0" fillId="0" borderId="0" xfId="0" applyNumberFormat="1" applyFill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/>
    <xf numFmtId="3" fontId="1" fillId="0" borderId="1" xfId="0" applyNumberFormat="1" applyFont="1" applyFill="1" applyBorder="1"/>
    <xf numFmtId="4" fontId="0" fillId="0" borderId="5" xfId="0" applyNumberFormat="1" applyFill="1" applyBorder="1"/>
    <xf numFmtId="164" fontId="1" fillId="0" borderId="5" xfId="6" applyNumberFormat="1" applyFont="1" applyFill="1" applyBorder="1"/>
    <xf numFmtId="4" fontId="1" fillId="0" borderId="5" xfId="0" applyNumberFormat="1" applyFont="1" applyFill="1" applyBorder="1"/>
    <xf numFmtId="10" fontId="1" fillId="0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5" xfId="0" applyNumberFormat="1" applyFont="1" applyFill="1" applyBorder="1"/>
    <xf numFmtId="0" fontId="0" fillId="0" borderId="0" xfId="0" applyFill="1" applyBorder="1"/>
    <xf numFmtId="0" fontId="2" fillId="0" borderId="0" xfId="0" applyFont="1" applyFill="1"/>
    <xf numFmtId="0" fontId="0" fillId="0" borderId="9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7" xfId="0" applyFill="1" applyBorder="1"/>
    <xf numFmtId="0" fontId="0" fillId="0" borderId="11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0" fillId="0" borderId="0" xfId="0" applyNumberFormat="1" applyFill="1"/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" xfId="0" applyNumberFormat="1" applyFill="1" applyBorder="1"/>
    <xf numFmtId="166" fontId="1" fillId="0" borderId="0" xfId="1" applyNumberFormat="1" applyFont="1" applyFill="1"/>
    <xf numFmtId="3" fontId="1" fillId="0" borderId="2" xfId="0" applyNumberFormat="1" applyFont="1" applyFill="1" applyBorder="1" applyAlignment="1">
      <alignment horizontal="center"/>
    </xf>
    <xf numFmtId="0" fontId="1" fillId="0" borderId="0" xfId="0" quotePrefix="1" applyFont="1" applyFill="1"/>
  </cellXfs>
  <cellStyles count="7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30</xdr:row>
      <xdr:rowOff>66675</xdr:rowOff>
    </xdr:from>
    <xdr:to>
      <xdr:col>4</xdr:col>
      <xdr:colOff>247650</xdr:colOff>
      <xdr:row>46</xdr:row>
      <xdr:rowOff>0</xdr:rowOff>
    </xdr:to>
    <xdr:sp macro="" textlink="">
      <xdr:nvSpPr>
        <xdr:cNvPr id="2" name="TextBox 1"/>
        <xdr:cNvSpPr txBox="1"/>
      </xdr:nvSpPr>
      <xdr:spPr>
        <a:xfrm>
          <a:off x="266700" y="4924425"/>
          <a:ext cx="2114550" cy="2524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 Beginning with FY16 the high/low spending calculation will only be compiled at the SU level as special education costs have been consolidated to the SU.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34" sqref="E34"/>
    </sheetView>
  </sheetViews>
  <sheetFormatPr defaultRowHeight="12.75" x14ac:dyDescent="0.2"/>
  <cols>
    <col min="1" max="1" width="7.6640625" style="5" customWidth="1"/>
    <col min="2" max="2" width="19.33203125" style="5" customWidth="1"/>
    <col min="3" max="3" width="18.33203125" style="5" customWidth="1"/>
    <col min="4" max="4" width="18.1640625" style="5" customWidth="1"/>
    <col min="5" max="5" width="12.6640625" style="5" customWidth="1"/>
    <col min="6" max="6" width="12.33203125" style="5" bestFit="1" customWidth="1"/>
    <col min="7" max="7" width="14.33203125" style="5" customWidth="1"/>
    <col min="8" max="8" width="16.5" style="5" customWidth="1"/>
    <col min="9" max="9" width="14.5" style="5" customWidth="1"/>
    <col min="10" max="10" width="13.83203125" style="5" bestFit="1" customWidth="1"/>
    <col min="11" max="11" width="2.83203125" style="5" bestFit="1" customWidth="1"/>
    <col min="12" max="12" width="17.1640625" style="5" bestFit="1" customWidth="1"/>
    <col min="13" max="16384" width="9.33203125" style="5"/>
  </cols>
  <sheetData>
    <row r="1" spans="1:13" x14ac:dyDescent="0.2">
      <c r="A1" s="41"/>
      <c r="E1" s="6"/>
    </row>
    <row r="2" spans="1:13" ht="15.75" x14ac:dyDescent="0.25">
      <c r="A2" s="7" t="s">
        <v>154</v>
      </c>
      <c r="B2" s="7"/>
      <c r="C2" s="7"/>
      <c r="D2" s="7"/>
      <c r="E2" s="7"/>
      <c r="F2" s="7"/>
      <c r="G2" s="7"/>
      <c r="H2" s="7"/>
      <c r="I2" s="7"/>
      <c r="J2" s="7"/>
      <c r="K2" s="31"/>
      <c r="L2" s="31"/>
      <c r="M2" s="31"/>
    </row>
    <row r="3" spans="1:13" ht="25.5" customHeight="1" x14ac:dyDescent="0.2">
      <c r="E3" s="6"/>
    </row>
    <row r="4" spans="1:13" x14ac:dyDescent="0.2">
      <c r="A4" s="42"/>
      <c r="B4" s="43"/>
      <c r="C4" s="19" t="s">
        <v>155</v>
      </c>
      <c r="D4" s="19" t="s">
        <v>156</v>
      </c>
      <c r="E4" s="58" t="s">
        <v>157</v>
      </c>
      <c r="F4" s="19" t="s">
        <v>158</v>
      </c>
      <c r="G4" s="8" t="s">
        <v>0</v>
      </c>
      <c r="H4" s="19" t="s">
        <v>158</v>
      </c>
      <c r="I4" s="8" t="s">
        <v>1</v>
      </c>
      <c r="J4" s="26" t="s">
        <v>19</v>
      </c>
      <c r="K4" s="30"/>
      <c r="L4" s="19" t="s">
        <v>158</v>
      </c>
    </row>
    <row r="5" spans="1:13" x14ac:dyDescent="0.2">
      <c r="A5" s="44"/>
      <c r="B5" s="45"/>
      <c r="C5" s="9" t="s">
        <v>20</v>
      </c>
      <c r="D5" s="9" t="s">
        <v>21</v>
      </c>
      <c r="E5" s="54" t="s">
        <v>22</v>
      </c>
      <c r="F5" s="9" t="s">
        <v>23</v>
      </c>
      <c r="G5" s="9" t="s">
        <v>24</v>
      </c>
      <c r="H5" s="9" t="s">
        <v>25</v>
      </c>
      <c r="I5" s="9" t="s">
        <v>2</v>
      </c>
      <c r="J5" s="27" t="s">
        <v>26</v>
      </c>
      <c r="K5" s="30"/>
      <c r="L5" s="9" t="s">
        <v>25</v>
      </c>
    </row>
    <row r="6" spans="1:13" x14ac:dyDescent="0.2">
      <c r="A6" s="44"/>
      <c r="B6" s="45"/>
      <c r="C6" s="9" t="s">
        <v>27</v>
      </c>
      <c r="D6" s="9" t="s">
        <v>5</v>
      </c>
      <c r="E6" s="54" t="s">
        <v>4</v>
      </c>
      <c r="F6" s="9" t="s">
        <v>3</v>
      </c>
      <c r="G6" s="9" t="s">
        <v>28</v>
      </c>
      <c r="H6" s="9" t="s">
        <v>29</v>
      </c>
      <c r="I6" s="9" t="s">
        <v>6</v>
      </c>
      <c r="J6" s="27" t="s">
        <v>30</v>
      </c>
      <c r="K6" s="30"/>
      <c r="L6" s="9" t="s">
        <v>29</v>
      </c>
    </row>
    <row r="7" spans="1:13" x14ac:dyDescent="0.2">
      <c r="A7" s="46" t="s">
        <v>31</v>
      </c>
      <c r="B7" s="47"/>
      <c r="C7" s="10" t="s">
        <v>32</v>
      </c>
      <c r="D7" s="10" t="s">
        <v>33</v>
      </c>
      <c r="E7" s="55" t="s">
        <v>34</v>
      </c>
      <c r="F7" s="10" t="s">
        <v>35</v>
      </c>
      <c r="G7" s="10" t="s">
        <v>36</v>
      </c>
      <c r="H7" s="10" t="s">
        <v>36</v>
      </c>
      <c r="I7" s="10" t="s">
        <v>8</v>
      </c>
      <c r="J7" s="28" t="s">
        <v>37</v>
      </c>
      <c r="K7" s="30"/>
      <c r="L7" s="10" t="s">
        <v>7</v>
      </c>
    </row>
    <row r="8" spans="1:13" ht="4.5" customHeight="1" x14ac:dyDescent="0.2"/>
    <row r="9" spans="1:13" x14ac:dyDescent="0.2">
      <c r="A9" s="12" t="s">
        <v>95</v>
      </c>
      <c r="B9" s="12" t="s">
        <v>38</v>
      </c>
      <c r="C9" s="11">
        <v>4359120.58</v>
      </c>
      <c r="D9" s="11">
        <v>4049207.5</v>
      </c>
      <c r="E9" s="12">
        <v>174</v>
      </c>
      <c r="F9" s="11">
        <v>1438.56</v>
      </c>
      <c r="G9" s="22">
        <f>+E9/F9</f>
        <v>0.1209542876209543</v>
      </c>
      <c r="H9" s="14">
        <f t="shared" ref="H9:H67" si="0">+D9/F9</f>
        <v>2814.7644171949728</v>
      </c>
      <c r="I9" s="24">
        <f t="shared" ref="I9:I40" si="1">(H9-$H$69)/$H$69</f>
        <v>-0.20990856023156917</v>
      </c>
      <c r="J9" s="29" t="str">
        <f>IF(I9&gt;0.2,"HIGH",IF(I9&lt;-0.2,"low"," "))</f>
        <v>low</v>
      </c>
      <c r="K9" s="21">
        <f t="shared" ref="K9:K67" si="2">IF(I9&gt;0.2,1,IF(I9&lt;-0.2,-1," "))</f>
        <v>-1</v>
      </c>
      <c r="L9" s="32">
        <f>+D9/E9</f>
        <v>23271.307471264368</v>
      </c>
      <c r="M9" s="5">
        <f t="shared" ref="M9:M40" si="3">RANK(I9,$I$9:$I$67)</f>
        <v>53</v>
      </c>
    </row>
    <row r="10" spans="1:13" x14ac:dyDescent="0.2">
      <c r="A10" s="12" t="s">
        <v>96</v>
      </c>
      <c r="B10" s="12" t="s">
        <v>39</v>
      </c>
      <c r="C10" s="11">
        <v>4579728.84</v>
      </c>
      <c r="D10" s="11">
        <v>4331913.8499999996</v>
      </c>
      <c r="E10" s="12">
        <v>154</v>
      </c>
      <c r="F10" s="11">
        <v>952.64999999999986</v>
      </c>
      <c r="G10" s="22">
        <f t="shared" ref="G10:G67" si="4">+E10/F10</f>
        <v>0.16165433265102611</v>
      </c>
      <c r="H10" s="14">
        <f t="shared" si="0"/>
        <v>4547.224951451215</v>
      </c>
      <c r="I10" s="24">
        <f t="shared" si="1"/>
        <v>0.27638515212698278</v>
      </c>
      <c r="J10" s="29" t="str">
        <f t="shared" ref="J10:J67" si="5">IF(I10&gt;0.2,"HIGH",IF(I10&lt;-0.2,"low"," "))</f>
        <v>HIGH</v>
      </c>
      <c r="K10" s="21">
        <f t="shared" si="2"/>
        <v>1</v>
      </c>
      <c r="L10" s="32">
        <f t="shared" ref="L10:L69" si="6">+D10/E10</f>
        <v>28129.310714285712</v>
      </c>
      <c r="M10" s="5">
        <f t="shared" si="3"/>
        <v>4</v>
      </c>
    </row>
    <row r="11" spans="1:13" x14ac:dyDescent="0.2">
      <c r="A11" s="12" t="s">
        <v>97</v>
      </c>
      <c r="B11" s="12" t="s">
        <v>40</v>
      </c>
      <c r="C11" s="11">
        <v>4876031.0199999996</v>
      </c>
      <c r="D11" s="11">
        <v>4489010.63</v>
      </c>
      <c r="E11" s="12">
        <v>200</v>
      </c>
      <c r="F11" s="11">
        <v>1639.01</v>
      </c>
      <c r="G11" s="22">
        <f t="shared" si="4"/>
        <v>0.12202488087321005</v>
      </c>
      <c r="H11" s="14">
        <f t="shared" si="0"/>
        <v>2738.8549368216177</v>
      </c>
      <c r="I11" s="24">
        <f t="shared" si="1"/>
        <v>-0.23121600261426972</v>
      </c>
      <c r="J11" s="29" t="str">
        <f t="shared" si="5"/>
        <v>low</v>
      </c>
      <c r="K11" s="21">
        <f t="shared" si="2"/>
        <v>-1</v>
      </c>
      <c r="L11" s="32">
        <f t="shared" si="6"/>
        <v>22445.05315</v>
      </c>
      <c r="M11" s="5">
        <f t="shared" si="3"/>
        <v>55</v>
      </c>
    </row>
    <row r="12" spans="1:13" x14ac:dyDescent="0.2">
      <c r="A12" s="12" t="s">
        <v>98</v>
      </c>
      <c r="B12" s="12" t="s">
        <v>41</v>
      </c>
      <c r="C12" s="11">
        <v>4359994</v>
      </c>
      <c r="D12" s="11">
        <v>3979123</v>
      </c>
      <c r="E12" s="12">
        <v>202</v>
      </c>
      <c r="F12" s="11">
        <v>1283.8600000000001</v>
      </c>
      <c r="G12" s="22">
        <f t="shared" si="4"/>
        <v>0.15733802751078776</v>
      </c>
      <c r="H12" s="14">
        <f t="shared" si="0"/>
        <v>3099.3433863505365</v>
      </c>
      <c r="I12" s="24">
        <f t="shared" si="1"/>
        <v>-0.13002855105765726</v>
      </c>
      <c r="J12" s="29" t="str">
        <f t="shared" si="5"/>
        <v xml:space="preserve"> </v>
      </c>
      <c r="K12" s="21" t="str">
        <f t="shared" si="2"/>
        <v xml:space="preserve"> </v>
      </c>
      <c r="L12" s="32">
        <f t="shared" si="6"/>
        <v>19698.628712871287</v>
      </c>
      <c r="M12" s="5">
        <f t="shared" si="3"/>
        <v>46</v>
      </c>
    </row>
    <row r="13" spans="1:13" x14ac:dyDescent="0.2">
      <c r="A13" s="12" t="s">
        <v>99</v>
      </c>
      <c r="B13" s="12" t="s">
        <v>42</v>
      </c>
      <c r="C13" s="11">
        <v>11409338.609999999</v>
      </c>
      <c r="D13" s="11">
        <v>10520723.949999999</v>
      </c>
      <c r="E13" s="12">
        <v>613</v>
      </c>
      <c r="F13" s="11">
        <v>2933.74</v>
      </c>
      <c r="G13" s="22">
        <f t="shared" si="4"/>
        <v>0.20894830489409424</v>
      </c>
      <c r="H13" s="14">
        <f t="shared" si="0"/>
        <v>3586.1132717964101</v>
      </c>
      <c r="I13" s="24">
        <f t="shared" si="1"/>
        <v>6.6055193741079198E-3</v>
      </c>
      <c r="J13" s="29" t="str">
        <f t="shared" si="5"/>
        <v xml:space="preserve"> </v>
      </c>
      <c r="K13" s="21" t="str">
        <f t="shared" si="2"/>
        <v xml:space="preserve"> </v>
      </c>
      <c r="L13" s="32">
        <f t="shared" si="6"/>
        <v>17162.68181076672</v>
      </c>
      <c r="M13" s="5">
        <f t="shared" si="3"/>
        <v>25</v>
      </c>
    </row>
    <row r="14" spans="1:13" x14ac:dyDescent="0.2">
      <c r="A14" s="12" t="s">
        <v>100</v>
      </c>
      <c r="B14" s="12" t="s">
        <v>43</v>
      </c>
      <c r="C14" s="11">
        <v>9766908.6699999999</v>
      </c>
      <c r="D14" s="11">
        <v>9140566.6699999999</v>
      </c>
      <c r="E14" s="12">
        <v>337</v>
      </c>
      <c r="F14" s="11">
        <v>2040.8700000000001</v>
      </c>
      <c r="G14" s="22">
        <f t="shared" si="4"/>
        <v>0.16512565719521577</v>
      </c>
      <c r="H14" s="14">
        <f t="shared" si="0"/>
        <v>4478.7598769152364</v>
      </c>
      <c r="I14" s="24">
        <f t="shared" si="1"/>
        <v>0.25716732026029648</v>
      </c>
      <c r="J14" s="29" t="str">
        <f t="shared" si="5"/>
        <v>HIGH</v>
      </c>
      <c r="K14" s="21">
        <f t="shared" si="2"/>
        <v>1</v>
      </c>
      <c r="L14" s="32">
        <f t="shared" si="6"/>
        <v>27123.343234421365</v>
      </c>
      <c r="M14" s="5">
        <f t="shared" si="3"/>
        <v>5</v>
      </c>
    </row>
    <row r="15" spans="1:13" x14ac:dyDescent="0.2">
      <c r="A15" s="12" t="s">
        <v>101</v>
      </c>
      <c r="B15" s="12" t="s">
        <v>9</v>
      </c>
      <c r="C15" s="11">
        <v>7079033.8099999996</v>
      </c>
      <c r="D15" s="11">
        <v>6617963.7300000004</v>
      </c>
      <c r="E15" s="12">
        <v>276</v>
      </c>
      <c r="F15" s="11">
        <v>2071.7600000000002</v>
      </c>
      <c r="G15" s="22">
        <f t="shared" si="4"/>
        <v>0.1332200641000888</v>
      </c>
      <c r="H15" s="14">
        <f t="shared" si="0"/>
        <v>3194.3679431980536</v>
      </c>
      <c r="I15" s="24">
        <f t="shared" si="1"/>
        <v>-0.10335559453086196</v>
      </c>
      <c r="J15" s="29" t="str">
        <f t="shared" si="5"/>
        <v xml:space="preserve"> </v>
      </c>
      <c r="K15" s="21" t="str">
        <f t="shared" si="2"/>
        <v xml:space="preserve"> </v>
      </c>
      <c r="L15" s="32">
        <f t="shared" si="6"/>
        <v>23978.129456521739</v>
      </c>
      <c r="M15" s="5">
        <f t="shared" si="3"/>
        <v>41</v>
      </c>
    </row>
    <row r="16" spans="1:13" x14ac:dyDescent="0.2">
      <c r="A16" s="12" t="s">
        <v>102</v>
      </c>
      <c r="B16" s="12" t="s">
        <v>44</v>
      </c>
      <c r="C16" s="11">
        <v>4958739.9000000004</v>
      </c>
      <c r="D16" s="11">
        <v>4601237.6900000004</v>
      </c>
      <c r="E16" s="12">
        <v>224</v>
      </c>
      <c r="F16" s="11">
        <v>1289.1099999999999</v>
      </c>
      <c r="G16" s="22">
        <f t="shared" si="4"/>
        <v>0.17376329405558874</v>
      </c>
      <c r="H16" s="14">
        <f t="shared" si="0"/>
        <v>3569.3134720853927</v>
      </c>
      <c r="I16" s="24">
        <f t="shared" si="1"/>
        <v>1.8898927801329771E-3</v>
      </c>
      <c r="J16" s="29" t="str">
        <f t="shared" si="5"/>
        <v xml:space="preserve"> </v>
      </c>
      <c r="K16" s="21" t="str">
        <f t="shared" si="2"/>
        <v xml:space="preserve"> </v>
      </c>
      <c r="L16" s="32">
        <f t="shared" si="6"/>
        <v>20541.239687500001</v>
      </c>
      <c r="M16" s="5">
        <f t="shared" si="3"/>
        <v>26</v>
      </c>
    </row>
    <row r="17" spans="1:13" x14ac:dyDescent="0.2">
      <c r="A17" s="12" t="s">
        <v>103</v>
      </c>
      <c r="B17" s="12" t="s">
        <v>45</v>
      </c>
      <c r="C17" s="11">
        <v>2658385.4900000002</v>
      </c>
      <c r="D17" s="11">
        <v>2450593.23</v>
      </c>
      <c r="E17" s="12">
        <v>103</v>
      </c>
      <c r="F17" s="11">
        <v>773.93000000000006</v>
      </c>
      <c r="G17" s="22">
        <f t="shared" si="4"/>
        <v>0.1330869716899461</v>
      </c>
      <c r="H17" s="14">
        <f t="shared" si="0"/>
        <v>3166.4274934425589</v>
      </c>
      <c r="I17" s="24">
        <f t="shared" si="1"/>
        <v>-0.11119835040778023</v>
      </c>
      <c r="J17" s="29" t="str">
        <f t="shared" si="5"/>
        <v xml:space="preserve"> </v>
      </c>
      <c r="K17" s="21" t="str">
        <f t="shared" si="2"/>
        <v xml:space="preserve"> </v>
      </c>
      <c r="L17" s="32">
        <f t="shared" si="6"/>
        <v>23792.167281553397</v>
      </c>
      <c r="M17" s="5">
        <f t="shared" si="3"/>
        <v>44</v>
      </c>
    </row>
    <row r="18" spans="1:13" x14ac:dyDescent="0.2">
      <c r="A18" s="12" t="s">
        <v>104</v>
      </c>
      <c r="B18" s="12" t="s">
        <v>46</v>
      </c>
      <c r="C18" s="11">
        <v>6688706.4299999997</v>
      </c>
      <c r="D18" s="11">
        <v>6253768.8300000001</v>
      </c>
      <c r="E18" s="12">
        <v>229</v>
      </c>
      <c r="F18" s="11">
        <v>1484.8400000000001</v>
      </c>
      <c r="G18" s="22">
        <f t="shared" si="4"/>
        <v>0.15422537108375312</v>
      </c>
      <c r="H18" s="14">
        <f t="shared" si="0"/>
        <v>4211.7459322216528</v>
      </c>
      <c r="I18" s="24">
        <f t="shared" si="1"/>
        <v>0.18221773275221037</v>
      </c>
      <c r="J18" s="29" t="str">
        <f t="shared" si="5"/>
        <v xml:space="preserve"> </v>
      </c>
      <c r="K18" s="21" t="str">
        <f t="shared" si="2"/>
        <v xml:space="preserve"> </v>
      </c>
      <c r="L18" s="32">
        <f t="shared" si="6"/>
        <v>27309.034192139738</v>
      </c>
      <c r="M18" s="5">
        <f t="shared" si="3"/>
        <v>13</v>
      </c>
    </row>
    <row r="19" spans="1:13" x14ac:dyDescent="0.2">
      <c r="A19" s="12" t="s">
        <v>105</v>
      </c>
      <c r="B19" s="12" t="s">
        <v>10</v>
      </c>
      <c r="C19" s="11">
        <v>3935588.13</v>
      </c>
      <c r="D19" s="11">
        <v>3605269.55</v>
      </c>
      <c r="E19" s="12">
        <v>183</v>
      </c>
      <c r="F19" s="11">
        <v>1019.8</v>
      </c>
      <c r="G19" s="22">
        <f t="shared" si="4"/>
        <v>0.17944695038242794</v>
      </c>
      <c r="H19" s="14">
        <f t="shared" si="0"/>
        <v>3535.2711806236516</v>
      </c>
      <c r="I19" s="24">
        <f t="shared" si="1"/>
        <v>-7.6656220294606002E-3</v>
      </c>
      <c r="J19" s="29" t="str">
        <f t="shared" si="5"/>
        <v xml:space="preserve"> </v>
      </c>
      <c r="K19" s="21" t="str">
        <f t="shared" si="2"/>
        <v xml:space="preserve"> </v>
      </c>
      <c r="L19" s="32">
        <f t="shared" si="6"/>
        <v>19700.92650273224</v>
      </c>
      <c r="M19" s="5">
        <f t="shared" si="3"/>
        <v>31</v>
      </c>
    </row>
    <row r="20" spans="1:13" x14ac:dyDescent="0.2">
      <c r="A20" s="12" t="s">
        <v>106</v>
      </c>
      <c r="B20" s="12" t="s">
        <v>47</v>
      </c>
      <c r="C20" s="11">
        <v>9040169.1400000006</v>
      </c>
      <c r="D20" s="11">
        <v>8429057.5500000007</v>
      </c>
      <c r="E20" s="12">
        <v>306</v>
      </c>
      <c r="F20" s="11">
        <v>2362.71</v>
      </c>
      <c r="G20" s="22">
        <f t="shared" si="4"/>
        <v>0.12951229731960334</v>
      </c>
      <c r="H20" s="14">
        <f t="shared" si="0"/>
        <v>3567.5379331361023</v>
      </c>
      <c r="I20" s="24">
        <f t="shared" si="1"/>
        <v>1.3915071545935649E-3</v>
      </c>
      <c r="J20" s="29" t="str">
        <f t="shared" si="5"/>
        <v xml:space="preserve"> </v>
      </c>
      <c r="K20" s="21" t="str">
        <f t="shared" si="2"/>
        <v xml:space="preserve"> </v>
      </c>
      <c r="L20" s="32">
        <f t="shared" si="6"/>
        <v>27545.939705882356</v>
      </c>
      <c r="M20" s="5">
        <f t="shared" si="3"/>
        <v>27</v>
      </c>
    </row>
    <row r="21" spans="1:13" x14ac:dyDescent="0.2">
      <c r="A21" s="12" t="s">
        <v>107</v>
      </c>
      <c r="B21" s="3" t="s">
        <v>48</v>
      </c>
      <c r="C21" s="11">
        <v>9132555.4800000004</v>
      </c>
      <c r="D21" s="11">
        <v>8562918.8100000005</v>
      </c>
      <c r="E21" s="12">
        <v>295</v>
      </c>
      <c r="F21" s="11">
        <v>2317.0100000000002</v>
      </c>
      <c r="G21" s="22">
        <f t="shared" si="4"/>
        <v>0.12731926059878895</v>
      </c>
      <c r="H21" s="14">
        <f t="shared" si="0"/>
        <v>3695.6762422259721</v>
      </c>
      <c r="I21" s="24">
        <f t="shared" si="1"/>
        <v>3.7359341798175648E-2</v>
      </c>
      <c r="J21" s="29" t="str">
        <f t="shared" si="5"/>
        <v xml:space="preserve"> </v>
      </c>
      <c r="K21" s="21" t="str">
        <f t="shared" si="2"/>
        <v xml:space="preserve"> </v>
      </c>
      <c r="L21" s="32">
        <f t="shared" si="6"/>
        <v>29026.843423728817</v>
      </c>
      <c r="M21" s="5">
        <f t="shared" si="3"/>
        <v>20</v>
      </c>
    </row>
    <row r="22" spans="1:13" x14ac:dyDescent="0.2">
      <c r="A22" s="12" t="s">
        <v>108</v>
      </c>
      <c r="B22" s="12" t="s">
        <v>49</v>
      </c>
      <c r="C22" s="11">
        <v>11731375.17</v>
      </c>
      <c r="D22" s="11">
        <v>10923660.32</v>
      </c>
      <c r="E22" s="12">
        <v>425</v>
      </c>
      <c r="F22" s="11">
        <v>3781.96</v>
      </c>
      <c r="G22" s="22">
        <f t="shared" si="4"/>
        <v>0.11237559360754741</v>
      </c>
      <c r="H22" s="14">
        <f t="shared" si="0"/>
        <v>2888.3595595934385</v>
      </c>
      <c r="I22" s="24">
        <f t="shared" si="1"/>
        <v>-0.18925074188543839</v>
      </c>
      <c r="J22" s="29" t="str">
        <f t="shared" si="5"/>
        <v xml:space="preserve"> </v>
      </c>
      <c r="K22" s="21" t="str">
        <f t="shared" si="2"/>
        <v xml:space="preserve"> </v>
      </c>
      <c r="L22" s="32">
        <f t="shared" si="6"/>
        <v>25702.730164705885</v>
      </c>
      <c r="M22" s="5">
        <f t="shared" si="3"/>
        <v>52</v>
      </c>
    </row>
    <row r="23" spans="1:13" x14ac:dyDescent="0.2">
      <c r="A23" s="12" t="s">
        <v>109</v>
      </c>
      <c r="B23" s="12" t="s">
        <v>11</v>
      </c>
      <c r="C23" s="11">
        <v>13755682.66</v>
      </c>
      <c r="D23" s="11">
        <v>13487490.560000001</v>
      </c>
      <c r="E23" s="12">
        <v>364</v>
      </c>
      <c r="F23" s="11">
        <v>3545.23</v>
      </c>
      <c r="G23" s="22">
        <f t="shared" si="4"/>
        <v>0.10267316930072237</v>
      </c>
      <c r="H23" s="14">
        <f t="shared" si="0"/>
        <v>3804.4049497493816</v>
      </c>
      <c r="I23" s="24">
        <f t="shared" si="1"/>
        <v>6.7878990457419255E-2</v>
      </c>
      <c r="J23" s="29" t="str">
        <f t="shared" si="5"/>
        <v xml:space="preserve"> </v>
      </c>
      <c r="K23" s="21" t="str">
        <f t="shared" si="2"/>
        <v xml:space="preserve"> </v>
      </c>
      <c r="L23" s="32">
        <f t="shared" si="6"/>
        <v>37053.545494505495</v>
      </c>
      <c r="M23" s="5">
        <f t="shared" si="3"/>
        <v>18</v>
      </c>
    </row>
    <row r="24" spans="1:13" x14ac:dyDescent="0.2">
      <c r="A24" s="12" t="s">
        <v>110</v>
      </c>
      <c r="B24" s="12" t="s">
        <v>12</v>
      </c>
      <c r="C24" s="11">
        <v>8193873.5899999999</v>
      </c>
      <c r="D24" s="11">
        <v>7703043.1100000003</v>
      </c>
      <c r="E24" s="12">
        <v>227</v>
      </c>
      <c r="F24" s="11">
        <v>2167.0500000000002</v>
      </c>
      <c r="G24" s="22">
        <f t="shared" si="4"/>
        <v>0.104750697953439</v>
      </c>
      <c r="H24" s="14">
        <f t="shared" si="0"/>
        <v>3554.6217715327289</v>
      </c>
      <c r="I24" s="24">
        <f t="shared" si="1"/>
        <v>-2.2340000655313402E-3</v>
      </c>
      <c r="J24" s="29" t="str">
        <f t="shared" si="5"/>
        <v xml:space="preserve"> </v>
      </c>
      <c r="K24" s="21" t="str">
        <f t="shared" si="2"/>
        <v xml:space="preserve"> </v>
      </c>
      <c r="L24" s="32">
        <f t="shared" si="6"/>
        <v>33934.110616740087</v>
      </c>
      <c r="M24" s="5">
        <f t="shared" si="3"/>
        <v>30</v>
      </c>
    </row>
    <row r="25" spans="1:13" x14ac:dyDescent="0.2">
      <c r="A25" s="12" t="s">
        <v>111</v>
      </c>
      <c r="B25" s="12" t="s">
        <v>50</v>
      </c>
      <c r="C25" s="11">
        <v>3387033</v>
      </c>
      <c r="D25" s="11">
        <v>3148330.1</v>
      </c>
      <c r="E25" s="12">
        <v>151</v>
      </c>
      <c r="F25" s="11">
        <v>741.38</v>
      </c>
      <c r="G25" s="22">
        <f t="shared" si="4"/>
        <v>0.20367422914025196</v>
      </c>
      <c r="H25" s="14">
        <f t="shared" si="0"/>
        <v>4246.5808357387577</v>
      </c>
      <c r="I25" s="24">
        <f t="shared" si="1"/>
        <v>0.19199573012417209</v>
      </c>
      <c r="J25" s="29" t="str">
        <f t="shared" si="5"/>
        <v xml:space="preserve"> </v>
      </c>
      <c r="K25" s="21" t="str">
        <f t="shared" si="2"/>
        <v xml:space="preserve"> </v>
      </c>
      <c r="L25" s="32">
        <f t="shared" si="6"/>
        <v>20849.86821192053</v>
      </c>
      <c r="M25" s="5">
        <f t="shared" si="3"/>
        <v>10</v>
      </c>
    </row>
    <row r="26" spans="1:13" x14ac:dyDescent="0.2">
      <c r="A26" s="12" t="s">
        <v>112</v>
      </c>
      <c r="B26" s="12" t="s">
        <v>51</v>
      </c>
      <c r="C26" s="11">
        <v>2208896.09</v>
      </c>
      <c r="D26" s="11">
        <v>2098218.11</v>
      </c>
      <c r="E26" s="12">
        <v>93</v>
      </c>
      <c r="F26" s="11">
        <v>707.5</v>
      </c>
      <c r="G26" s="22">
        <f t="shared" si="4"/>
        <v>0.13144876325088339</v>
      </c>
      <c r="H26" s="14">
        <f t="shared" si="0"/>
        <v>2965.6793074204943</v>
      </c>
      <c r="I26" s="24">
        <f t="shared" si="1"/>
        <v>-0.1675474439078091</v>
      </c>
      <c r="J26" s="29" t="str">
        <f t="shared" si="5"/>
        <v xml:space="preserve"> </v>
      </c>
      <c r="K26" s="21" t="str">
        <f t="shared" si="2"/>
        <v xml:space="preserve"> </v>
      </c>
      <c r="L26" s="32">
        <f t="shared" si="6"/>
        <v>22561.485053763441</v>
      </c>
      <c r="M26" s="5">
        <f t="shared" si="3"/>
        <v>51</v>
      </c>
    </row>
    <row r="27" spans="1:13" x14ac:dyDescent="0.2">
      <c r="A27" s="12" t="s">
        <v>113</v>
      </c>
      <c r="B27" s="12" t="s">
        <v>52</v>
      </c>
      <c r="C27" s="11">
        <v>581349.49</v>
      </c>
      <c r="D27" s="11">
        <v>550464.77</v>
      </c>
      <c r="E27" s="12">
        <v>21</v>
      </c>
      <c r="F27" s="11">
        <v>180.5</v>
      </c>
      <c r="G27" s="22">
        <f t="shared" si="4"/>
        <v>0.11634349030470914</v>
      </c>
      <c r="H27" s="14">
        <f t="shared" si="0"/>
        <v>3049.6663157894736</v>
      </c>
      <c r="I27" s="24">
        <f t="shared" si="1"/>
        <v>-0.14397267652808715</v>
      </c>
      <c r="J27" s="29" t="str">
        <f t="shared" si="5"/>
        <v xml:space="preserve"> </v>
      </c>
      <c r="K27" s="21" t="str">
        <f t="shared" si="2"/>
        <v xml:space="preserve"> </v>
      </c>
      <c r="L27" s="32">
        <f t="shared" si="6"/>
        <v>26212.608095238094</v>
      </c>
      <c r="M27" s="5">
        <f t="shared" si="3"/>
        <v>49</v>
      </c>
    </row>
    <row r="28" spans="1:13" x14ac:dyDescent="0.2">
      <c r="A28" s="12" t="s">
        <v>114</v>
      </c>
      <c r="B28" s="12" t="s">
        <v>53</v>
      </c>
      <c r="C28" s="11">
        <v>4565821.07</v>
      </c>
      <c r="D28" s="11">
        <v>4047204.21</v>
      </c>
      <c r="E28" s="12">
        <v>240</v>
      </c>
      <c r="F28" s="11">
        <v>1454.9199999999998</v>
      </c>
      <c r="G28" s="22">
        <f t="shared" si="4"/>
        <v>0.1649575234377148</v>
      </c>
      <c r="H28" s="14">
        <f t="shared" si="0"/>
        <v>2781.7365972012208</v>
      </c>
      <c r="I28" s="24">
        <f t="shared" si="1"/>
        <v>-0.21917931756098036</v>
      </c>
      <c r="J28" s="29" t="str">
        <f t="shared" si="5"/>
        <v>low</v>
      </c>
      <c r="K28" s="21">
        <f t="shared" si="2"/>
        <v>-1</v>
      </c>
      <c r="L28" s="32">
        <f t="shared" si="6"/>
        <v>16863.350875</v>
      </c>
      <c r="M28" s="5">
        <f t="shared" si="3"/>
        <v>54</v>
      </c>
    </row>
    <row r="29" spans="1:13" x14ac:dyDescent="0.2">
      <c r="A29" s="12" t="s">
        <v>115</v>
      </c>
      <c r="B29" s="12" t="s">
        <v>54</v>
      </c>
      <c r="C29" s="11">
        <v>7045620.29</v>
      </c>
      <c r="D29" s="11">
        <v>6487484.1399999997</v>
      </c>
      <c r="E29" s="12">
        <v>347</v>
      </c>
      <c r="F29" s="11">
        <v>2031.53</v>
      </c>
      <c r="G29" s="22">
        <f t="shared" si="4"/>
        <v>0.17080722411187627</v>
      </c>
      <c r="H29" s="14">
        <f t="shared" si="0"/>
        <v>3193.3981481937258</v>
      </c>
      <c r="I29" s="24">
        <f t="shared" si="1"/>
        <v>-0.10362781153295593</v>
      </c>
      <c r="J29" s="29" t="str">
        <f t="shared" si="5"/>
        <v xml:space="preserve"> </v>
      </c>
      <c r="K29" s="21" t="str">
        <f t="shared" si="2"/>
        <v xml:space="preserve"> </v>
      </c>
      <c r="L29" s="32">
        <f t="shared" si="6"/>
        <v>18695.919711815561</v>
      </c>
      <c r="M29" s="5">
        <f t="shared" si="3"/>
        <v>42</v>
      </c>
    </row>
    <row r="30" spans="1:13" x14ac:dyDescent="0.2">
      <c r="A30" s="12" t="s">
        <v>116</v>
      </c>
      <c r="B30" s="12" t="s">
        <v>55</v>
      </c>
      <c r="C30" s="11">
        <v>4548787</v>
      </c>
      <c r="D30" s="11">
        <v>4178012</v>
      </c>
      <c r="E30" s="12">
        <v>284</v>
      </c>
      <c r="F30" s="11">
        <v>1768.4499999999998</v>
      </c>
      <c r="G30" s="22">
        <f t="shared" si="4"/>
        <v>0.16059260934716843</v>
      </c>
      <c r="H30" s="14">
        <f t="shared" si="0"/>
        <v>2362.5276371964151</v>
      </c>
      <c r="I30" s="24">
        <f t="shared" si="1"/>
        <v>-0.33684934662298305</v>
      </c>
      <c r="J30" s="29" t="str">
        <f t="shared" si="5"/>
        <v>low</v>
      </c>
      <c r="K30" s="21">
        <f t="shared" si="2"/>
        <v>-1</v>
      </c>
      <c r="L30" s="32">
        <f t="shared" si="6"/>
        <v>14711.30985915493</v>
      </c>
      <c r="M30" s="5">
        <f t="shared" si="3"/>
        <v>58</v>
      </c>
    </row>
    <row r="31" spans="1:13" x14ac:dyDescent="0.2">
      <c r="A31" s="12" t="s">
        <v>117</v>
      </c>
      <c r="B31" s="12" t="s">
        <v>56</v>
      </c>
      <c r="C31" s="11">
        <v>8907450.2400000002</v>
      </c>
      <c r="D31" s="11">
        <v>8173539.21</v>
      </c>
      <c r="E31" s="12">
        <v>435</v>
      </c>
      <c r="F31" s="11">
        <v>2315.29</v>
      </c>
      <c r="G31" s="22">
        <f t="shared" si="4"/>
        <v>0.1878814316997007</v>
      </c>
      <c r="H31" s="14">
        <f t="shared" si="0"/>
        <v>3530.244250180323</v>
      </c>
      <c r="I31" s="24">
        <f t="shared" si="1"/>
        <v>-9.0766583092012944E-3</v>
      </c>
      <c r="J31" s="29" t="str">
        <f t="shared" si="5"/>
        <v xml:space="preserve"> </v>
      </c>
      <c r="K31" s="21" t="str">
        <f t="shared" si="2"/>
        <v xml:space="preserve"> </v>
      </c>
      <c r="L31" s="32">
        <f t="shared" si="6"/>
        <v>18789.745310344828</v>
      </c>
      <c r="M31" s="5">
        <f t="shared" si="3"/>
        <v>32</v>
      </c>
    </row>
    <row r="32" spans="1:13" x14ac:dyDescent="0.2">
      <c r="A32" s="12" t="s">
        <v>118</v>
      </c>
      <c r="B32" s="12" t="s">
        <v>13</v>
      </c>
      <c r="C32" s="11">
        <v>3034204.25</v>
      </c>
      <c r="D32" s="11">
        <v>2802109.64</v>
      </c>
      <c r="E32" s="12">
        <v>126</v>
      </c>
      <c r="F32" s="11">
        <v>859.29</v>
      </c>
      <c r="G32" s="22">
        <f t="shared" si="4"/>
        <v>0.14663268512376498</v>
      </c>
      <c r="H32" s="14">
        <f t="shared" si="0"/>
        <v>3260.9592105110037</v>
      </c>
      <c r="I32" s="24">
        <f t="shared" si="1"/>
        <v>-8.4663731742670126E-2</v>
      </c>
      <c r="J32" s="29" t="str">
        <f t="shared" si="5"/>
        <v xml:space="preserve"> </v>
      </c>
      <c r="K32" s="21" t="str">
        <f t="shared" si="2"/>
        <v xml:space="preserve"> </v>
      </c>
      <c r="L32" s="32">
        <f t="shared" si="6"/>
        <v>22238.965396825399</v>
      </c>
      <c r="M32" s="5">
        <f t="shared" si="3"/>
        <v>40</v>
      </c>
    </row>
    <row r="33" spans="1:13" x14ac:dyDescent="0.2">
      <c r="A33" s="12" t="s">
        <v>119</v>
      </c>
      <c r="B33" s="12" t="s">
        <v>57</v>
      </c>
      <c r="C33" s="11">
        <v>5983597</v>
      </c>
      <c r="D33" s="11">
        <v>5612593</v>
      </c>
      <c r="E33" s="12">
        <v>266</v>
      </c>
      <c r="F33" s="11">
        <v>1655.77</v>
      </c>
      <c r="G33" s="22">
        <f t="shared" si="4"/>
        <v>0.16065033186976452</v>
      </c>
      <c r="H33" s="14">
        <f t="shared" si="0"/>
        <v>3389.7177748117192</v>
      </c>
      <c r="I33" s="24">
        <f t="shared" si="1"/>
        <v>-4.8521794311100798E-2</v>
      </c>
      <c r="J33" s="29" t="str">
        <f t="shared" si="5"/>
        <v xml:space="preserve"> </v>
      </c>
      <c r="K33" s="21" t="str">
        <f t="shared" si="2"/>
        <v xml:space="preserve"> </v>
      </c>
      <c r="L33" s="32">
        <f t="shared" si="6"/>
        <v>21099.973684210527</v>
      </c>
      <c r="M33" s="5">
        <f t="shared" si="3"/>
        <v>38</v>
      </c>
    </row>
    <row r="34" spans="1:13" x14ac:dyDescent="0.2">
      <c r="A34" s="12" t="s">
        <v>120</v>
      </c>
      <c r="B34" s="12" t="s">
        <v>58</v>
      </c>
      <c r="C34" s="11">
        <v>4723553.8099999996</v>
      </c>
      <c r="D34" s="11">
        <v>4684824.34</v>
      </c>
      <c r="E34" s="12">
        <v>205</v>
      </c>
      <c r="F34" s="11">
        <v>1521.3300000000002</v>
      </c>
      <c r="G34" s="22">
        <f t="shared" si="4"/>
        <v>0.13475051435257307</v>
      </c>
      <c r="H34" s="14">
        <f t="shared" si="0"/>
        <v>3079.4267778851395</v>
      </c>
      <c r="I34" s="24">
        <f t="shared" si="1"/>
        <v>-0.13561905154913753</v>
      </c>
      <c r="J34" s="29" t="str">
        <f t="shared" si="5"/>
        <v xml:space="preserve"> </v>
      </c>
      <c r="K34" s="21" t="str">
        <f t="shared" si="2"/>
        <v xml:space="preserve"> </v>
      </c>
      <c r="L34" s="32">
        <f t="shared" si="6"/>
        <v>22852.801658536584</v>
      </c>
      <c r="M34" s="5">
        <f t="shared" si="3"/>
        <v>47</v>
      </c>
    </row>
    <row r="35" spans="1:13" x14ac:dyDescent="0.2">
      <c r="A35" s="12" t="s">
        <v>121</v>
      </c>
      <c r="B35" s="12" t="s">
        <v>59</v>
      </c>
      <c r="C35" s="11">
        <v>5085209.16</v>
      </c>
      <c r="D35" s="11">
        <v>4897035.29</v>
      </c>
      <c r="E35" s="12">
        <v>223</v>
      </c>
      <c r="F35" s="11">
        <v>1331.65</v>
      </c>
      <c r="G35" s="22">
        <f t="shared" si="4"/>
        <v>0.16746142004280404</v>
      </c>
      <c r="H35" s="14">
        <f t="shared" si="0"/>
        <v>3677.4192092516801</v>
      </c>
      <c r="I35" s="24">
        <f t="shared" si="1"/>
        <v>3.2234676522304002E-2</v>
      </c>
      <c r="J35" s="29" t="str">
        <f t="shared" si="5"/>
        <v xml:space="preserve"> </v>
      </c>
      <c r="K35" s="21" t="str">
        <f t="shared" si="2"/>
        <v xml:space="preserve"> </v>
      </c>
      <c r="L35" s="32">
        <f t="shared" si="6"/>
        <v>21959.799506726456</v>
      </c>
      <c r="M35" s="5">
        <f t="shared" si="3"/>
        <v>22</v>
      </c>
    </row>
    <row r="36" spans="1:13" x14ac:dyDescent="0.2">
      <c r="A36" s="12" t="s">
        <v>122</v>
      </c>
      <c r="B36" s="12" t="s">
        <v>60</v>
      </c>
      <c r="C36" s="11">
        <v>2210802.7999999998</v>
      </c>
      <c r="D36" s="11">
        <v>2032437.41</v>
      </c>
      <c r="E36" s="12">
        <v>137</v>
      </c>
      <c r="F36" s="11">
        <v>817.04</v>
      </c>
      <c r="G36" s="22">
        <f t="shared" si="4"/>
        <v>0.16767844903554294</v>
      </c>
      <c r="H36" s="14">
        <f t="shared" si="0"/>
        <v>2487.5616983256632</v>
      </c>
      <c r="I36" s="24">
        <f t="shared" si="1"/>
        <v>-0.30175286011980768</v>
      </c>
      <c r="J36" s="29" t="str">
        <f t="shared" si="5"/>
        <v>low</v>
      </c>
      <c r="K36" s="21">
        <f t="shared" si="2"/>
        <v>-1</v>
      </c>
      <c r="L36" s="32">
        <f t="shared" si="6"/>
        <v>14835.309562043794</v>
      </c>
      <c r="M36" s="5">
        <f t="shared" si="3"/>
        <v>57</v>
      </c>
    </row>
    <row r="37" spans="1:13" x14ac:dyDescent="0.2">
      <c r="A37" s="12" t="s">
        <v>123</v>
      </c>
      <c r="B37" s="12" t="s">
        <v>61</v>
      </c>
      <c r="C37" s="11">
        <v>2990004.76</v>
      </c>
      <c r="D37" s="11">
        <v>2835844.09</v>
      </c>
      <c r="E37" s="12">
        <v>129</v>
      </c>
      <c r="F37" s="11">
        <v>739.86</v>
      </c>
      <c r="G37" s="22">
        <f t="shared" si="4"/>
        <v>0.17435731084259184</v>
      </c>
      <c r="H37" s="14">
        <f t="shared" si="0"/>
        <v>3832.9468953585811</v>
      </c>
      <c r="I37" s="24">
        <f t="shared" si="1"/>
        <v>7.5890583456963215E-2</v>
      </c>
      <c r="J37" s="29" t="str">
        <f t="shared" si="5"/>
        <v xml:space="preserve"> </v>
      </c>
      <c r="K37" s="21" t="str">
        <f t="shared" si="2"/>
        <v xml:space="preserve"> </v>
      </c>
      <c r="L37" s="32">
        <f t="shared" si="6"/>
        <v>21983.287519379843</v>
      </c>
      <c r="M37" s="5">
        <f t="shared" si="3"/>
        <v>17</v>
      </c>
    </row>
    <row r="38" spans="1:13" x14ac:dyDescent="0.2">
      <c r="A38" s="12" t="s">
        <v>124</v>
      </c>
      <c r="B38" s="12" t="s">
        <v>62</v>
      </c>
      <c r="C38" s="11">
        <v>3774652</v>
      </c>
      <c r="D38" s="11">
        <v>3553766</v>
      </c>
      <c r="E38" s="12">
        <v>181</v>
      </c>
      <c r="F38" s="11">
        <v>1039.7</v>
      </c>
      <c r="G38" s="22">
        <f t="shared" si="4"/>
        <v>0.17408867942675771</v>
      </c>
      <c r="H38" s="14">
        <f t="shared" si="0"/>
        <v>3418.0686736558623</v>
      </c>
      <c r="I38" s="24">
        <f t="shared" si="1"/>
        <v>-4.0563827260763956E-2</v>
      </c>
      <c r="J38" s="29" t="str">
        <f t="shared" si="5"/>
        <v xml:space="preserve"> </v>
      </c>
      <c r="K38" s="21" t="str">
        <f>IF(I38&gt;0.2,1,IF(I38&lt;-0.2,-1," "))</f>
        <v xml:space="preserve"> </v>
      </c>
      <c r="L38" s="32">
        <f t="shared" si="6"/>
        <v>19634.066298342543</v>
      </c>
      <c r="M38" s="5">
        <f t="shared" si="3"/>
        <v>37</v>
      </c>
    </row>
    <row r="39" spans="1:13" x14ac:dyDescent="0.2">
      <c r="A39" s="12" t="s">
        <v>125</v>
      </c>
      <c r="B39" s="12" t="s">
        <v>63</v>
      </c>
      <c r="C39" s="11">
        <v>9412511.1500000004</v>
      </c>
      <c r="D39" s="11">
        <v>8690287.5600000005</v>
      </c>
      <c r="E39" s="12">
        <v>570</v>
      </c>
      <c r="F39" s="11">
        <v>2470.83</v>
      </c>
      <c r="G39" s="22">
        <f t="shared" si="4"/>
        <v>0.23069171088257792</v>
      </c>
      <c r="H39" s="14">
        <f t="shared" si="0"/>
        <v>3517.1531671543576</v>
      </c>
      <c r="I39" s="24">
        <f t="shared" si="1"/>
        <v>-1.2751265168989744E-2</v>
      </c>
      <c r="J39" s="29" t="str">
        <f t="shared" si="5"/>
        <v xml:space="preserve"> </v>
      </c>
      <c r="K39" s="21" t="str">
        <f t="shared" si="2"/>
        <v xml:space="preserve"> </v>
      </c>
      <c r="L39" s="32">
        <f t="shared" si="6"/>
        <v>15246.118526315789</v>
      </c>
      <c r="M39" s="5">
        <f t="shared" si="3"/>
        <v>34</v>
      </c>
    </row>
    <row r="40" spans="1:13" x14ac:dyDescent="0.2">
      <c r="A40" s="12" t="s">
        <v>126</v>
      </c>
      <c r="B40" s="12" t="s">
        <v>64</v>
      </c>
      <c r="C40" s="11">
        <v>5185826</v>
      </c>
      <c r="D40" s="11">
        <v>4973992</v>
      </c>
      <c r="E40" s="12">
        <v>185</v>
      </c>
      <c r="F40" s="11">
        <v>1375.9499999999998</v>
      </c>
      <c r="G40" s="22">
        <f t="shared" si="4"/>
        <v>0.13445256004942041</v>
      </c>
      <c r="H40" s="14">
        <f t="shared" si="0"/>
        <v>3614.951124677496</v>
      </c>
      <c r="I40" s="24">
        <f t="shared" si="1"/>
        <v>1.4700172185355628E-2</v>
      </c>
      <c r="J40" s="29" t="str">
        <f>IF(I40&gt;0.2,"HIGH",IF(I40&lt;-0.2,"low"," "))</f>
        <v xml:space="preserve"> </v>
      </c>
      <c r="K40" s="21" t="str">
        <f t="shared" si="2"/>
        <v xml:space="preserve"> </v>
      </c>
      <c r="L40" s="32">
        <f t="shared" si="6"/>
        <v>26886.443243243244</v>
      </c>
      <c r="M40" s="5">
        <f t="shared" si="3"/>
        <v>24</v>
      </c>
    </row>
    <row r="41" spans="1:13" x14ac:dyDescent="0.2">
      <c r="A41" s="12" t="s">
        <v>127</v>
      </c>
      <c r="B41" s="12" t="s">
        <v>65</v>
      </c>
      <c r="C41" s="11">
        <v>2543061.92</v>
      </c>
      <c r="D41" s="11">
        <v>2350837.1</v>
      </c>
      <c r="E41" s="12">
        <v>97</v>
      </c>
      <c r="F41" s="11">
        <v>736.88000000000011</v>
      </c>
      <c r="G41" s="22">
        <f t="shared" si="4"/>
        <v>0.13163608728693951</v>
      </c>
      <c r="H41" s="14">
        <f t="shared" si="0"/>
        <v>3190.2577081750078</v>
      </c>
      <c r="I41" s="24">
        <f t="shared" ref="I41:I67" si="7">(H41-$H$69)/$H$69</f>
        <v>-0.10450931861778967</v>
      </c>
      <c r="J41" s="29" t="str">
        <f t="shared" si="5"/>
        <v xml:space="preserve"> </v>
      </c>
      <c r="K41" s="21" t="str">
        <f t="shared" si="2"/>
        <v xml:space="preserve"> </v>
      </c>
      <c r="L41" s="32">
        <f t="shared" si="6"/>
        <v>24235.434020618559</v>
      </c>
      <c r="M41" s="5">
        <f t="shared" ref="M41:M67" si="8">RANK(I41,$I$9:$I$67)</f>
        <v>43</v>
      </c>
    </row>
    <row r="42" spans="1:13" x14ac:dyDescent="0.2">
      <c r="A42" s="12" t="s">
        <v>128</v>
      </c>
      <c r="B42" s="12" t="s">
        <v>66</v>
      </c>
      <c r="C42" s="11">
        <v>3516029.97</v>
      </c>
      <c r="D42" s="11">
        <v>3250612.46</v>
      </c>
      <c r="E42" s="12">
        <v>192</v>
      </c>
      <c r="F42" s="11">
        <v>987.42000000000007</v>
      </c>
      <c r="G42" s="22">
        <f t="shared" si="4"/>
        <v>0.19444613234489883</v>
      </c>
      <c r="H42" s="14">
        <f t="shared" si="0"/>
        <v>3292.0261489538389</v>
      </c>
      <c r="I42" s="24">
        <f t="shared" si="7"/>
        <v>-7.5943384855537852E-2</v>
      </c>
      <c r="J42" s="29" t="str">
        <f t="shared" si="5"/>
        <v xml:space="preserve"> </v>
      </c>
      <c r="K42" s="21" t="str">
        <f t="shared" si="2"/>
        <v xml:space="preserve"> </v>
      </c>
      <c r="L42" s="32">
        <f t="shared" si="6"/>
        <v>16930.273229166665</v>
      </c>
      <c r="M42" s="5">
        <f t="shared" si="8"/>
        <v>39</v>
      </c>
    </row>
    <row r="43" spans="1:13" x14ac:dyDescent="0.2">
      <c r="A43" s="12" t="s">
        <v>129</v>
      </c>
      <c r="B43" s="12" t="s">
        <v>67</v>
      </c>
      <c r="C43" s="11">
        <v>5368611.3600000003</v>
      </c>
      <c r="D43" s="11">
        <v>5138405.8499999996</v>
      </c>
      <c r="E43" s="12">
        <v>187</v>
      </c>
      <c r="F43" s="11">
        <v>1078.81</v>
      </c>
      <c r="G43" s="22">
        <f t="shared" si="4"/>
        <v>0.17333914220298294</v>
      </c>
      <c r="H43" s="14">
        <f t="shared" si="0"/>
        <v>4763.0313493571621</v>
      </c>
      <c r="I43" s="24">
        <f t="shared" si="7"/>
        <v>0.33696101651945143</v>
      </c>
      <c r="J43" s="29" t="str">
        <f t="shared" si="5"/>
        <v>HIGH</v>
      </c>
      <c r="K43" s="21">
        <f t="shared" si="2"/>
        <v>1</v>
      </c>
      <c r="L43" s="32">
        <f t="shared" si="6"/>
        <v>27478.106149732619</v>
      </c>
      <c r="M43" s="5">
        <f t="shared" si="8"/>
        <v>1</v>
      </c>
    </row>
    <row r="44" spans="1:13" x14ac:dyDescent="0.2">
      <c r="A44" s="12" t="s">
        <v>130</v>
      </c>
      <c r="B44" s="12" t="s">
        <v>68</v>
      </c>
      <c r="C44" s="11">
        <v>6023225.1500000004</v>
      </c>
      <c r="D44" s="11">
        <v>5553053.8700000001</v>
      </c>
      <c r="E44" s="12">
        <v>219</v>
      </c>
      <c r="F44" s="11">
        <v>1462.65</v>
      </c>
      <c r="G44" s="22">
        <f t="shared" si="4"/>
        <v>0.1497282330017434</v>
      </c>
      <c r="H44" s="14">
        <f t="shared" si="0"/>
        <v>3796.5705192629816</v>
      </c>
      <c r="I44" s="24">
        <f t="shared" si="7"/>
        <v>6.5679901814351238E-2</v>
      </c>
      <c r="J44" s="29" t="str">
        <f t="shared" si="5"/>
        <v xml:space="preserve"> </v>
      </c>
      <c r="K44" s="21" t="str">
        <f t="shared" si="2"/>
        <v xml:space="preserve"> </v>
      </c>
      <c r="L44" s="32">
        <f t="shared" si="6"/>
        <v>25356.410365296804</v>
      </c>
      <c r="M44" s="5">
        <f t="shared" si="8"/>
        <v>19</v>
      </c>
    </row>
    <row r="45" spans="1:13" x14ac:dyDescent="0.2">
      <c r="A45" s="12" t="s">
        <v>131</v>
      </c>
      <c r="B45" s="12" t="s">
        <v>69</v>
      </c>
      <c r="C45" s="11">
        <v>3026826.73</v>
      </c>
      <c r="D45" s="11">
        <v>2733030.57</v>
      </c>
      <c r="E45" s="12">
        <v>150</v>
      </c>
      <c r="F45" s="11">
        <v>1034.49</v>
      </c>
      <c r="G45" s="22">
        <f t="shared" si="4"/>
        <v>0.14499898500710495</v>
      </c>
      <c r="H45" s="14">
        <f t="shared" si="0"/>
        <v>2641.9110576225967</v>
      </c>
      <c r="I45" s="24">
        <f t="shared" si="7"/>
        <v>-0.2584277041070081</v>
      </c>
      <c r="J45" s="29" t="str">
        <f t="shared" si="5"/>
        <v>low</v>
      </c>
      <c r="K45" s="21">
        <f t="shared" si="2"/>
        <v>-1</v>
      </c>
      <c r="L45" s="32">
        <f t="shared" si="6"/>
        <v>18220.203799999999</v>
      </c>
      <c r="M45" s="5">
        <f t="shared" si="8"/>
        <v>56</v>
      </c>
    </row>
    <row r="46" spans="1:13" x14ac:dyDescent="0.2">
      <c r="A46" s="12" t="s">
        <v>132</v>
      </c>
      <c r="B46" s="12" t="s">
        <v>70</v>
      </c>
      <c r="C46" s="11">
        <v>2155669.0299999998</v>
      </c>
      <c r="D46" s="11">
        <v>1954471.21</v>
      </c>
      <c r="E46" s="12">
        <v>119</v>
      </c>
      <c r="F46" s="11">
        <v>639.98</v>
      </c>
      <c r="G46" s="22">
        <f t="shared" si="4"/>
        <v>0.18594331072846026</v>
      </c>
      <c r="H46" s="14">
        <f t="shared" si="0"/>
        <v>3053.9567017719301</v>
      </c>
      <c r="I46" s="24">
        <f t="shared" si="7"/>
        <v>-0.14276838489453744</v>
      </c>
      <c r="J46" s="29" t="str">
        <f t="shared" si="5"/>
        <v xml:space="preserve"> </v>
      </c>
      <c r="K46" s="21" t="str">
        <f t="shared" si="2"/>
        <v xml:space="preserve"> </v>
      </c>
      <c r="L46" s="32">
        <f t="shared" si="6"/>
        <v>16424.127815126049</v>
      </c>
      <c r="M46" s="5">
        <f t="shared" si="8"/>
        <v>48</v>
      </c>
    </row>
    <row r="47" spans="1:13" x14ac:dyDescent="0.2">
      <c r="A47" s="12" t="s">
        <v>133</v>
      </c>
      <c r="B47" s="12" t="s">
        <v>14</v>
      </c>
      <c r="C47" s="11">
        <v>8782529.3300000001</v>
      </c>
      <c r="D47" s="11">
        <v>8171864.9699999997</v>
      </c>
      <c r="E47" s="12">
        <v>325</v>
      </c>
      <c r="F47" s="11">
        <v>1912.4099999999999</v>
      </c>
      <c r="G47" s="22">
        <f t="shared" si="4"/>
        <v>0.16994263782347929</v>
      </c>
      <c r="H47" s="14">
        <f t="shared" si="0"/>
        <v>4273.0716582741152</v>
      </c>
      <c r="I47" s="24">
        <f t="shared" si="7"/>
        <v>0.19943158230055719</v>
      </c>
      <c r="J47" s="29" t="str">
        <f t="shared" si="5"/>
        <v xml:space="preserve"> </v>
      </c>
      <c r="K47" s="21" t="str">
        <f t="shared" si="2"/>
        <v xml:space="preserve"> </v>
      </c>
      <c r="L47" s="32">
        <f t="shared" si="6"/>
        <v>25144.199907692306</v>
      </c>
      <c r="M47" s="5">
        <f t="shared" si="8"/>
        <v>9</v>
      </c>
    </row>
    <row r="48" spans="1:13" x14ac:dyDescent="0.2">
      <c r="A48" s="12" t="s">
        <v>134</v>
      </c>
      <c r="B48" s="12" t="s">
        <v>71</v>
      </c>
      <c r="C48" s="11">
        <v>1893445.34</v>
      </c>
      <c r="D48" s="11">
        <v>1746066.98</v>
      </c>
      <c r="E48" s="12">
        <v>75</v>
      </c>
      <c r="F48" s="11">
        <v>501.44</v>
      </c>
      <c r="G48" s="22">
        <f t="shared" si="4"/>
        <v>0.14956924058710913</v>
      </c>
      <c r="H48" s="14">
        <f t="shared" si="0"/>
        <v>3482.1054961710274</v>
      </c>
      <c r="I48" s="24">
        <f t="shared" si="7"/>
        <v>-2.2588985391183199E-2</v>
      </c>
      <c r="J48" s="29" t="str">
        <f t="shared" si="5"/>
        <v xml:space="preserve"> </v>
      </c>
      <c r="K48" s="21" t="str">
        <f t="shared" si="2"/>
        <v xml:space="preserve"> </v>
      </c>
      <c r="L48" s="32">
        <f t="shared" si="6"/>
        <v>23280.893066666667</v>
      </c>
      <c r="M48" s="5">
        <f t="shared" si="8"/>
        <v>36</v>
      </c>
    </row>
    <row r="49" spans="1:13" x14ac:dyDescent="0.2">
      <c r="A49" s="12" t="s">
        <v>135</v>
      </c>
      <c r="B49" s="12" t="s">
        <v>72</v>
      </c>
      <c r="C49" s="11">
        <v>6722382.3600000003</v>
      </c>
      <c r="D49" s="11">
        <v>6256817.6500000004</v>
      </c>
      <c r="E49" s="12">
        <v>245</v>
      </c>
      <c r="F49" s="11">
        <v>1700.8200000000002</v>
      </c>
      <c r="G49" s="22">
        <f t="shared" si="4"/>
        <v>0.14404816500276335</v>
      </c>
      <c r="H49" s="14">
        <f t="shared" si="0"/>
        <v>3678.7065356710291</v>
      </c>
      <c r="I49" s="24">
        <f t="shared" si="7"/>
        <v>3.2596023133729835E-2</v>
      </c>
      <c r="J49" s="29" t="str">
        <f t="shared" si="5"/>
        <v xml:space="preserve"> </v>
      </c>
      <c r="K49" s="21" t="str">
        <f t="shared" si="2"/>
        <v xml:space="preserve"> </v>
      </c>
      <c r="L49" s="32">
        <f t="shared" si="6"/>
        <v>25538.031224489798</v>
      </c>
      <c r="M49" s="5">
        <f t="shared" si="8"/>
        <v>21</v>
      </c>
    </row>
    <row r="50" spans="1:13" x14ac:dyDescent="0.2">
      <c r="A50" s="12" t="s">
        <v>136</v>
      </c>
      <c r="B50" s="12" t="s">
        <v>73</v>
      </c>
      <c r="C50" s="11">
        <v>3014093.59</v>
      </c>
      <c r="D50" s="11">
        <v>2802697.3</v>
      </c>
      <c r="E50" s="12">
        <v>124</v>
      </c>
      <c r="F50" s="11">
        <v>611.06999999999994</v>
      </c>
      <c r="G50" s="22">
        <f t="shared" si="4"/>
        <v>0.202922742075376</v>
      </c>
      <c r="H50" s="14">
        <f t="shared" si="0"/>
        <v>4586.5404945423606</v>
      </c>
      <c r="I50" s="24">
        <f t="shared" si="7"/>
        <v>0.28742084444155186</v>
      </c>
      <c r="J50" s="29" t="str">
        <f t="shared" si="5"/>
        <v>HIGH</v>
      </c>
      <c r="K50" s="21">
        <f t="shared" si="2"/>
        <v>1</v>
      </c>
      <c r="L50" s="32">
        <f t="shared" si="6"/>
        <v>22602.39758064516</v>
      </c>
      <c r="M50" s="5">
        <f t="shared" si="8"/>
        <v>2</v>
      </c>
    </row>
    <row r="51" spans="1:13" x14ac:dyDescent="0.2">
      <c r="A51" s="12" t="s">
        <v>137</v>
      </c>
      <c r="B51" s="12" t="s">
        <v>15</v>
      </c>
      <c r="C51" s="11">
        <v>3290066.97</v>
      </c>
      <c r="D51" s="11">
        <v>3010513.01</v>
      </c>
      <c r="E51" s="12">
        <v>103</v>
      </c>
      <c r="F51" s="11">
        <v>955.12</v>
      </c>
      <c r="G51" s="22">
        <f t="shared" si="4"/>
        <v>0.10783985258396851</v>
      </c>
      <c r="H51" s="14">
        <f t="shared" si="0"/>
        <v>3151.9735844710608</v>
      </c>
      <c r="I51" s="24">
        <f t="shared" si="7"/>
        <v>-0.11525549624911965</v>
      </c>
      <c r="J51" s="29" t="str">
        <f t="shared" si="5"/>
        <v xml:space="preserve"> </v>
      </c>
      <c r="K51" s="21" t="str">
        <f t="shared" si="2"/>
        <v xml:space="preserve"> </v>
      </c>
      <c r="L51" s="32">
        <f t="shared" si="6"/>
        <v>29228.281650485435</v>
      </c>
      <c r="M51" s="5">
        <f t="shared" si="8"/>
        <v>45</v>
      </c>
    </row>
    <row r="52" spans="1:13" x14ac:dyDescent="0.2">
      <c r="A52" s="12" t="s">
        <v>138</v>
      </c>
      <c r="B52" s="12" t="s">
        <v>74</v>
      </c>
      <c r="C52" s="11">
        <v>3540513.8</v>
      </c>
      <c r="D52" s="11">
        <v>3346963.89</v>
      </c>
      <c r="E52" s="12">
        <v>158</v>
      </c>
      <c r="F52" s="11">
        <v>940.17</v>
      </c>
      <c r="G52" s="22">
        <f t="shared" si="4"/>
        <v>0.16805471350925896</v>
      </c>
      <c r="H52" s="14">
        <f t="shared" si="0"/>
        <v>3559.9560611378797</v>
      </c>
      <c r="I52" s="24">
        <f t="shared" si="7"/>
        <v>-7.3668948119639936E-4</v>
      </c>
      <c r="J52" s="29" t="str">
        <f t="shared" si="5"/>
        <v xml:space="preserve"> </v>
      </c>
      <c r="K52" s="21" t="str">
        <f t="shared" si="2"/>
        <v xml:space="preserve"> </v>
      </c>
      <c r="L52" s="32">
        <f t="shared" si="6"/>
        <v>21183.315759493671</v>
      </c>
      <c r="M52" s="5">
        <f t="shared" si="8"/>
        <v>28</v>
      </c>
    </row>
    <row r="53" spans="1:13" x14ac:dyDescent="0.2">
      <c r="A53" s="12" t="s">
        <v>139</v>
      </c>
      <c r="B53" s="12" t="s">
        <v>75</v>
      </c>
      <c r="C53" s="11">
        <v>5281784.24</v>
      </c>
      <c r="D53" s="11">
        <v>5092871.7699999996</v>
      </c>
      <c r="E53" s="12">
        <v>217</v>
      </c>
      <c r="F53" s="11">
        <v>1190.5</v>
      </c>
      <c r="G53" s="22">
        <f t="shared" si="4"/>
        <v>0.18227635447291055</v>
      </c>
      <c r="H53" s="14">
        <f t="shared" si="0"/>
        <v>4277.9267282654346</v>
      </c>
      <c r="I53" s="24">
        <f t="shared" si="7"/>
        <v>0.20079437814101361</v>
      </c>
      <c r="J53" s="29" t="str">
        <f t="shared" si="5"/>
        <v>HIGH</v>
      </c>
      <c r="K53" s="21">
        <f t="shared" si="2"/>
        <v>1</v>
      </c>
      <c r="L53" s="32">
        <f t="shared" si="6"/>
        <v>23469.45516129032</v>
      </c>
      <c r="M53" s="5">
        <f t="shared" si="8"/>
        <v>8</v>
      </c>
    </row>
    <row r="54" spans="1:13" x14ac:dyDescent="0.2">
      <c r="A54" s="12" t="s">
        <v>140</v>
      </c>
      <c r="B54" s="12" t="s">
        <v>76</v>
      </c>
      <c r="C54" s="11">
        <v>10418675.039999999</v>
      </c>
      <c r="D54" s="11">
        <v>9705371.3300000001</v>
      </c>
      <c r="E54" s="12">
        <v>399</v>
      </c>
      <c r="F54" s="11">
        <v>2331.5899999999997</v>
      </c>
      <c r="G54" s="22">
        <f t="shared" si="4"/>
        <v>0.17112785695598284</v>
      </c>
      <c r="H54" s="14">
        <f t="shared" si="0"/>
        <v>4162.5548788594915</v>
      </c>
      <c r="I54" s="24">
        <f t="shared" si="7"/>
        <v>0.16841003007655744</v>
      </c>
      <c r="J54" s="29" t="str">
        <f t="shared" si="5"/>
        <v xml:space="preserve"> </v>
      </c>
      <c r="K54" s="21" t="str">
        <f t="shared" si="2"/>
        <v xml:space="preserve"> </v>
      </c>
      <c r="L54" s="32">
        <f t="shared" si="6"/>
        <v>24324.238922305765</v>
      </c>
      <c r="M54" s="5">
        <f t="shared" si="8"/>
        <v>14</v>
      </c>
    </row>
    <row r="55" spans="1:13" x14ac:dyDescent="0.2">
      <c r="A55" s="12" t="s">
        <v>141</v>
      </c>
      <c r="B55" s="12" t="s">
        <v>77</v>
      </c>
      <c r="C55" s="11">
        <v>2655084.56</v>
      </c>
      <c r="D55" s="11">
        <v>2482429.67</v>
      </c>
      <c r="E55" s="12">
        <v>92</v>
      </c>
      <c r="F55" s="11">
        <v>644.4</v>
      </c>
      <c r="G55" s="22">
        <f t="shared" si="4"/>
        <v>0.14276846679081318</v>
      </c>
      <c r="H55" s="14">
        <f t="shared" si="0"/>
        <v>3852.3117163252637</v>
      </c>
      <c r="I55" s="24">
        <f t="shared" si="7"/>
        <v>8.132619973268379E-2</v>
      </c>
      <c r="J55" s="29" t="str">
        <f t="shared" si="5"/>
        <v xml:space="preserve"> </v>
      </c>
      <c r="K55" s="21" t="str">
        <f t="shared" si="2"/>
        <v xml:space="preserve"> </v>
      </c>
      <c r="L55" s="32">
        <f t="shared" si="6"/>
        <v>26982.931195652174</v>
      </c>
      <c r="M55" s="5">
        <f t="shared" si="8"/>
        <v>16</v>
      </c>
    </row>
    <row r="56" spans="1:13" x14ac:dyDescent="0.2">
      <c r="A56" s="12" t="s">
        <v>142</v>
      </c>
      <c r="B56" s="12" t="s">
        <v>78</v>
      </c>
      <c r="C56" s="11">
        <v>1922492</v>
      </c>
      <c r="D56" s="11">
        <v>1751694</v>
      </c>
      <c r="E56" s="12">
        <v>71</v>
      </c>
      <c r="F56" s="11">
        <v>497.89</v>
      </c>
      <c r="G56" s="22">
        <f t="shared" si="4"/>
        <v>0.14260177950953021</v>
      </c>
      <c r="H56" s="14">
        <f t="shared" si="0"/>
        <v>3518.2349514953103</v>
      </c>
      <c r="I56" s="24">
        <f t="shared" si="7"/>
        <v>-1.2447613274628361E-2</v>
      </c>
      <c r="J56" s="29" t="str">
        <f t="shared" si="5"/>
        <v xml:space="preserve"> </v>
      </c>
      <c r="K56" s="21" t="str">
        <f t="shared" si="2"/>
        <v xml:space="preserve"> </v>
      </c>
      <c r="L56" s="32">
        <f t="shared" si="6"/>
        <v>24671.74647887324</v>
      </c>
      <c r="M56" s="5">
        <f t="shared" si="8"/>
        <v>33</v>
      </c>
    </row>
    <row r="57" spans="1:13" x14ac:dyDescent="0.2">
      <c r="A57" s="12" t="s">
        <v>143</v>
      </c>
      <c r="B57" s="12" t="s">
        <v>79</v>
      </c>
      <c r="C57" s="11">
        <v>2794906.49</v>
      </c>
      <c r="D57" s="11">
        <v>2612583.29</v>
      </c>
      <c r="E57" s="12">
        <v>117</v>
      </c>
      <c r="F57" s="11">
        <v>857.69</v>
      </c>
      <c r="G57" s="22">
        <f t="shared" si="4"/>
        <v>0.13641292308409797</v>
      </c>
      <c r="H57" s="14">
        <f t="shared" si="0"/>
        <v>3046.0694306800824</v>
      </c>
      <c r="I57" s="24">
        <f t="shared" si="7"/>
        <v>-0.14498230565278405</v>
      </c>
      <c r="J57" s="29" t="str">
        <f>IF(I57&gt;0.2,"HIGH",IF(I57&lt;-0.2,"low"," "))</f>
        <v xml:space="preserve"> </v>
      </c>
      <c r="K57" s="21" t="str">
        <f t="shared" si="2"/>
        <v xml:space="preserve"> </v>
      </c>
      <c r="L57" s="32">
        <f t="shared" si="6"/>
        <v>22329.77170940171</v>
      </c>
      <c r="M57" s="5">
        <f t="shared" si="8"/>
        <v>50</v>
      </c>
    </row>
    <row r="58" spans="1:13" x14ac:dyDescent="0.2">
      <c r="A58" s="12" t="s">
        <v>144</v>
      </c>
      <c r="B58" s="12" t="s">
        <v>80</v>
      </c>
      <c r="C58" s="11">
        <v>4877079.45</v>
      </c>
      <c r="D58" s="11">
        <v>4657795.74</v>
      </c>
      <c r="E58" s="12">
        <v>158</v>
      </c>
      <c r="F58" s="11">
        <v>1308.47</v>
      </c>
      <c r="G58" s="22">
        <f t="shared" si="4"/>
        <v>0.12075171765497107</v>
      </c>
      <c r="H58" s="14">
        <f t="shared" si="0"/>
        <v>3559.7268107025766</v>
      </c>
      <c r="I58" s="24">
        <f t="shared" si="7"/>
        <v>-8.0103902511904532E-4</v>
      </c>
      <c r="J58" s="29" t="str">
        <f t="shared" si="5"/>
        <v xml:space="preserve"> </v>
      </c>
      <c r="K58" s="21" t="str">
        <f t="shared" si="2"/>
        <v xml:space="preserve"> </v>
      </c>
      <c r="L58" s="32">
        <f t="shared" si="6"/>
        <v>29479.719873417722</v>
      </c>
      <c r="M58" s="5">
        <f t="shared" si="8"/>
        <v>29</v>
      </c>
    </row>
    <row r="59" spans="1:13" x14ac:dyDescent="0.2">
      <c r="A59" s="12" t="s">
        <v>145</v>
      </c>
      <c r="B59" s="12" t="s">
        <v>16</v>
      </c>
      <c r="C59" s="11">
        <v>5986181</v>
      </c>
      <c r="D59" s="11">
        <v>5491712</v>
      </c>
      <c r="E59" s="12">
        <v>285</v>
      </c>
      <c r="F59" s="11">
        <v>1330.9599999999998</v>
      </c>
      <c r="G59" s="22">
        <f t="shared" si="4"/>
        <v>0.21413115345314662</v>
      </c>
      <c r="H59" s="14">
        <f t="shared" si="0"/>
        <v>4126.1285087455681</v>
      </c>
      <c r="I59" s="24">
        <f t="shared" si="7"/>
        <v>0.15818531534269417</v>
      </c>
      <c r="J59" s="29" t="str">
        <f t="shared" si="5"/>
        <v xml:space="preserve"> </v>
      </c>
      <c r="K59" s="21" t="str">
        <f t="shared" si="2"/>
        <v xml:space="preserve"> </v>
      </c>
      <c r="L59" s="32">
        <f t="shared" si="6"/>
        <v>19269.164912280703</v>
      </c>
      <c r="M59" s="5">
        <f t="shared" si="8"/>
        <v>15</v>
      </c>
    </row>
    <row r="60" spans="1:13" x14ac:dyDescent="0.2">
      <c r="A60" s="12" t="s">
        <v>146</v>
      </c>
      <c r="B60" s="12" t="s">
        <v>81</v>
      </c>
      <c r="C60" s="11">
        <v>1296604.31</v>
      </c>
      <c r="D60" s="11">
        <v>1173677.3</v>
      </c>
      <c r="E60" s="12">
        <f>27+29</f>
        <v>56</v>
      </c>
      <c r="F60" s="11">
        <v>589.04999999999995</v>
      </c>
      <c r="G60" s="22">
        <f t="shared" si="4"/>
        <v>9.5068330362448022E-2</v>
      </c>
      <c r="H60" s="14">
        <f t="shared" si="0"/>
        <v>1992.4918088447503</v>
      </c>
      <c r="I60" s="24">
        <f t="shared" si="7"/>
        <v>-0.44071670355071541</v>
      </c>
      <c r="J60" s="29" t="str">
        <f t="shared" si="5"/>
        <v>low</v>
      </c>
      <c r="K60" s="21">
        <f t="shared" si="2"/>
        <v>-1</v>
      </c>
      <c r="L60" s="32">
        <f t="shared" si="6"/>
        <v>20958.523214285717</v>
      </c>
      <c r="M60" s="5">
        <f t="shared" si="8"/>
        <v>59</v>
      </c>
    </row>
    <row r="61" spans="1:13" x14ac:dyDescent="0.2">
      <c r="A61" s="12" t="s">
        <v>147</v>
      </c>
      <c r="B61" s="12" t="s">
        <v>17</v>
      </c>
      <c r="C61" s="11">
        <v>5381517</v>
      </c>
      <c r="D61" s="11">
        <v>5055306</v>
      </c>
      <c r="E61" s="12">
        <v>215</v>
      </c>
      <c r="F61" s="11">
        <v>1169.7</v>
      </c>
      <c r="G61" s="22">
        <f t="shared" si="4"/>
        <v>0.18380781396939386</v>
      </c>
      <c r="H61" s="14">
        <f t="shared" si="0"/>
        <v>4321.8825339830728</v>
      </c>
      <c r="I61" s="24">
        <f t="shared" si="7"/>
        <v>0.213132570855642</v>
      </c>
      <c r="J61" s="29" t="str">
        <f t="shared" si="5"/>
        <v>HIGH</v>
      </c>
      <c r="K61" s="21">
        <f t="shared" si="2"/>
        <v>1</v>
      </c>
      <c r="L61" s="32">
        <f t="shared" si="6"/>
        <v>23513.051162790696</v>
      </c>
      <c r="M61" s="5">
        <f t="shared" si="8"/>
        <v>7</v>
      </c>
    </row>
    <row r="62" spans="1:13" x14ac:dyDescent="0.2">
      <c r="A62" s="12" t="s">
        <v>148</v>
      </c>
      <c r="B62" s="12" t="s">
        <v>82</v>
      </c>
      <c r="C62" s="11">
        <v>1797538.74</v>
      </c>
      <c r="D62" s="11">
        <v>1695774.93</v>
      </c>
      <c r="E62" s="12">
        <v>70</v>
      </c>
      <c r="F62" s="11">
        <v>370.06999999999994</v>
      </c>
      <c r="G62" s="22">
        <f t="shared" si="4"/>
        <v>0.18915340341016568</v>
      </c>
      <c r="H62" s="14">
        <f t="shared" si="0"/>
        <v>4582.3085632447919</v>
      </c>
      <c r="I62" s="24">
        <f t="shared" si="7"/>
        <v>0.28623296076948629</v>
      </c>
      <c r="J62" s="29" t="str">
        <f t="shared" si="5"/>
        <v>HIGH</v>
      </c>
      <c r="K62" s="21">
        <f t="shared" si="2"/>
        <v>1</v>
      </c>
      <c r="L62" s="32">
        <f t="shared" si="6"/>
        <v>24225.356142857141</v>
      </c>
      <c r="M62" s="5">
        <f t="shared" si="8"/>
        <v>3</v>
      </c>
    </row>
    <row r="63" spans="1:13" x14ac:dyDescent="0.2">
      <c r="A63" s="12" t="s">
        <v>149</v>
      </c>
      <c r="B63" s="12" t="s">
        <v>83</v>
      </c>
      <c r="C63" s="11">
        <v>5005736.3099999996</v>
      </c>
      <c r="D63" s="11">
        <v>5005736.3099999996</v>
      </c>
      <c r="E63" s="12">
        <v>183</v>
      </c>
      <c r="F63" s="11">
        <v>1186.54</v>
      </c>
      <c r="G63" s="22">
        <f t="shared" si="4"/>
        <v>0.15422994589310096</v>
      </c>
      <c r="H63" s="14">
        <f t="shared" si="0"/>
        <v>4218.7674330406053</v>
      </c>
      <c r="I63" s="24">
        <f t="shared" si="7"/>
        <v>0.18418863577254549</v>
      </c>
      <c r="J63" s="29" t="str">
        <f t="shared" si="5"/>
        <v xml:space="preserve"> </v>
      </c>
      <c r="K63" s="21" t="str">
        <f t="shared" si="2"/>
        <v xml:space="preserve"> </v>
      </c>
      <c r="L63" s="32">
        <f t="shared" si="6"/>
        <v>27353.750327868849</v>
      </c>
      <c r="M63" s="5">
        <f t="shared" si="8"/>
        <v>12</v>
      </c>
    </row>
    <row r="64" spans="1:13" x14ac:dyDescent="0.2">
      <c r="A64" s="12" t="s">
        <v>150</v>
      </c>
      <c r="B64" s="12" t="s">
        <v>84</v>
      </c>
      <c r="C64" s="11">
        <v>1483431.74</v>
      </c>
      <c r="D64" s="11">
        <v>1343774.62</v>
      </c>
      <c r="E64" s="12">
        <v>72</v>
      </c>
      <c r="F64" s="11">
        <v>382.15000000000003</v>
      </c>
      <c r="G64" s="22">
        <f t="shared" si="4"/>
        <v>0.18840769331414364</v>
      </c>
      <c r="H64" s="14">
        <f t="shared" si="0"/>
        <v>3516.3538401151382</v>
      </c>
      <c r="I64" s="24">
        <f t="shared" si="7"/>
        <v>-1.2975632596474867E-2</v>
      </c>
      <c r="J64" s="29" t="str">
        <f t="shared" si="5"/>
        <v xml:space="preserve"> </v>
      </c>
      <c r="K64" s="21" t="str">
        <f t="shared" si="2"/>
        <v xml:space="preserve"> </v>
      </c>
      <c r="L64" s="32">
        <f t="shared" si="6"/>
        <v>18663.53638888889</v>
      </c>
      <c r="M64" s="5">
        <f t="shared" si="8"/>
        <v>35</v>
      </c>
    </row>
    <row r="65" spans="1:13" x14ac:dyDescent="0.2">
      <c r="A65" s="12" t="s">
        <v>151</v>
      </c>
      <c r="B65" s="12" t="s">
        <v>85</v>
      </c>
      <c r="C65" s="11">
        <v>9865992.9000000004</v>
      </c>
      <c r="D65" s="11">
        <v>9420184.4700000007</v>
      </c>
      <c r="E65" s="12">
        <v>468</v>
      </c>
      <c r="F65" s="11">
        <v>2175.6</v>
      </c>
      <c r="G65" s="22">
        <f t="shared" si="4"/>
        <v>0.21511307225592941</v>
      </c>
      <c r="H65" s="14">
        <f t="shared" si="0"/>
        <v>4329.9248345284068</v>
      </c>
      <c r="I65" s="24">
        <f t="shared" si="7"/>
        <v>0.21539000766921573</v>
      </c>
      <c r="J65" s="29" t="str">
        <f t="shared" si="5"/>
        <v>HIGH</v>
      </c>
      <c r="K65" s="21">
        <f t="shared" si="2"/>
        <v>1</v>
      </c>
      <c r="L65" s="32">
        <f t="shared" si="6"/>
        <v>20128.599294871798</v>
      </c>
      <c r="M65" s="5">
        <f t="shared" si="8"/>
        <v>6</v>
      </c>
    </row>
    <row r="66" spans="1:13" x14ac:dyDescent="0.2">
      <c r="A66" s="48" t="s">
        <v>152</v>
      </c>
      <c r="B66" s="18" t="s">
        <v>91</v>
      </c>
      <c r="C66" s="11">
        <v>4621820.8899999997</v>
      </c>
      <c r="D66" s="11">
        <v>4284262.82</v>
      </c>
      <c r="E66" s="12">
        <v>205</v>
      </c>
      <c r="F66" s="11">
        <v>1012.93</v>
      </c>
      <c r="G66" s="22">
        <f>+E66/F66</f>
        <v>0.20238318541261491</v>
      </c>
      <c r="H66" s="14">
        <f>+D66/F66</f>
        <v>4229.574422714305</v>
      </c>
      <c r="I66" s="24">
        <f t="shared" si="7"/>
        <v>0.18722210812237894</v>
      </c>
      <c r="J66" s="29" t="str">
        <f>IF(I66&gt;0.2,"HIGH",IF(I66&lt;-0.2,"low"," "))</f>
        <v xml:space="preserve"> </v>
      </c>
      <c r="K66" s="21" t="str">
        <f>IF(I66&gt;0.2,1,IF(I66&lt;-0.2,-1," "))</f>
        <v xml:space="preserve"> </v>
      </c>
      <c r="L66" s="32">
        <f>+D66/E66</f>
        <v>20898.843024390244</v>
      </c>
      <c r="M66" s="5">
        <f t="shared" si="8"/>
        <v>11</v>
      </c>
    </row>
    <row r="67" spans="1:13" x14ac:dyDescent="0.2">
      <c r="A67" s="49" t="s">
        <v>153</v>
      </c>
      <c r="B67" s="12" t="s">
        <v>18</v>
      </c>
      <c r="C67" s="11">
        <v>1052989.23</v>
      </c>
      <c r="D67" s="11">
        <v>991568.35</v>
      </c>
      <c r="E67" s="12">
        <v>47</v>
      </c>
      <c r="F67" s="11">
        <v>274</v>
      </c>
      <c r="G67" s="22">
        <f t="shared" si="4"/>
        <v>0.17153284671532848</v>
      </c>
      <c r="H67" s="14">
        <f t="shared" si="0"/>
        <v>3618.8625912408756</v>
      </c>
      <c r="I67" s="24">
        <f t="shared" si="7"/>
        <v>1.5798102878875783E-2</v>
      </c>
      <c r="J67" s="29" t="str">
        <f t="shared" si="5"/>
        <v xml:space="preserve"> </v>
      </c>
      <c r="K67" s="21" t="str">
        <f t="shared" si="2"/>
        <v xml:space="preserve"> </v>
      </c>
      <c r="L67" s="32">
        <f t="shared" si="6"/>
        <v>21097.198936170211</v>
      </c>
      <c r="M67" s="5">
        <f t="shared" si="8"/>
        <v>23</v>
      </c>
    </row>
    <row r="68" spans="1:13" s="40" customFormat="1" ht="8.25" customHeight="1" x14ac:dyDescent="0.2">
      <c r="A68" s="50"/>
      <c r="B68" s="20"/>
      <c r="C68" s="33"/>
      <c r="D68" s="33"/>
      <c r="E68" s="20"/>
      <c r="F68" s="33"/>
      <c r="G68" s="34"/>
      <c r="H68" s="35"/>
      <c r="I68" s="36"/>
      <c r="J68" s="37"/>
      <c r="K68" s="38"/>
      <c r="L68" s="39"/>
    </row>
    <row r="69" spans="1:13" ht="17.25" customHeight="1" x14ac:dyDescent="0.2">
      <c r="A69" s="51"/>
      <c r="B69" s="52" t="s">
        <v>86</v>
      </c>
      <c r="C69" s="14">
        <f>SUM(C9:C67)</f>
        <v>304488839.08000004</v>
      </c>
      <c r="D69" s="14">
        <f>SUM(D9:D67)</f>
        <v>284991768.31</v>
      </c>
      <c r="E69" s="56">
        <f>SUM(E9:E67)</f>
        <v>12554</v>
      </c>
      <c r="F69" s="11">
        <f>SUM(F9:F67)</f>
        <v>79995.87999999999</v>
      </c>
      <c r="G69" s="22">
        <f>+E69/F69</f>
        <v>0.15693308205372578</v>
      </c>
      <c r="H69" s="14">
        <f>+D69/F69</f>
        <v>3562.5805767747042</v>
      </c>
      <c r="I69" s="24">
        <f>(H69-$H$69)/$H$69</f>
        <v>0</v>
      </c>
      <c r="J69" s="3"/>
      <c r="L69" s="32">
        <f t="shared" si="6"/>
        <v>22701.271969890076</v>
      </c>
    </row>
    <row r="70" spans="1:13" ht="7.5" customHeight="1" x14ac:dyDescent="0.2"/>
    <row r="71" spans="1:13" x14ac:dyDescent="0.2">
      <c r="F71" s="5" t="s">
        <v>87</v>
      </c>
      <c r="G71" s="23">
        <f>MIN(G9:G67)</f>
        <v>9.5068330362448022E-2</v>
      </c>
      <c r="H71" s="13">
        <f>MIN(H9:H67)</f>
        <v>1992.4918088447503</v>
      </c>
      <c r="I71" s="25">
        <f>MIN(I9:I67)</f>
        <v>-0.44071670355071541</v>
      </c>
      <c r="J71" s="30" t="s">
        <v>92</v>
      </c>
      <c r="L71" s="6">
        <f>MIN(L9:L67)</f>
        <v>14711.30985915493</v>
      </c>
    </row>
    <row r="72" spans="1:13" x14ac:dyDescent="0.2">
      <c r="F72" s="5" t="s">
        <v>88</v>
      </c>
      <c r="G72" s="23">
        <f>MAX(G9:G67)</f>
        <v>0.23069171088257792</v>
      </c>
      <c r="H72" s="13">
        <f>MAX(H9:H67)</f>
        <v>4763.0313493571621</v>
      </c>
      <c r="I72" s="25">
        <f>MAX(I9:I67)</f>
        <v>0.33696101651945143</v>
      </c>
      <c r="J72" s="30" t="s">
        <v>93</v>
      </c>
      <c r="L72" s="6">
        <f>MAX(L9:L67)</f>
        <v>37053.545494505495</v>
      </c>
    </row>
    <row r="73" spans="1:13" ht="6" customHeight="1" x14ac:dyDescent="0.2"/>
    <row r="74" spans="1:13" x14ac:dyDescent="0.2">
      <c r="B74" s="15" t="s">
        <v>94</v>
      </c>
    </row>
    <row r="75" spans="1:13" x14ac:dyDescent="0.2">
      <c r="B75" s="15" t="s">
        <v>89</v>
      </c>
      <c r="L75" s="15"/>
    </row>
    <row r="76" spans="1:13" x14ac:dyDescent="0.2">
      <c r="B76" s="15" t="s">
        <v>90</v>
      </c>
      <c r="L76" s="15"/>
    </row>
    <row r="77" spans="1:13" x14ac:dyDescent="0.2">
      <c r="B77" s="59" t="s">
        <v>159</v>
      </c>
    </row>
    <row r="78" spans="1:13" x14ac:dyDescent="0.2">
      <c r="B78" s="53"/>
    </row>
    <row r="79" spans="1:13" x14ac:dyDescent="0.2">
      <c r="B79" s="53"/>
      <c r="C79" s="16"/>
    </row>
    <row r="80" spans="1:13" x14ac:dyDescent="0.2">
      <c r="C80" s="15"/>
      <c r="D80" s="15"/>
      <c r="E80" s="15"/>
      <c r="F80" s="17"/>
      <c r="G80" s="15"/>
      <c r="H80" s="15"/>
      <c r="I80" s="15"/>
      <c r="J80" s="15"/>
    </row>
    <row r="81" spans="2:10" x14ac:dyDescent="0.2">
      <c r="C81" s="15"/>
      <c r="D81" s="15"/>
      <c r="E81" s="15"/>
      <c r="F81" s="17"/>
      <c r="G81" s="15"/>
      <c r="H81" s="15"/>
      <c r="I81" s="15"/>
      <c r="J81" s="15"/>
    </row>
    <row r="82" spans="2:10" x14ac:dyDescent="0.2">
      <c r="B82" s="15"/>
      <c r="C82" s="15"/>
      <c r="D82" s="15"/>
      <c r="E82" s="57"/>
      <c r="F82" s="17"/>
      <c r="G82" s="15"/>
      <c r="H82" s="15"/>
      <c r="I82" s="15"/>
      <c r="J82" s="15"/>
    </row>
  </sheetData>
  <pageMargins left="0.5" right="0.2" top="0.5" bottom="0.5" header="0.25" footer="0.2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"/>
  <sheetViews>
    <sheetView topLeftCell="A13" workbookViewId="0">
      <selection activeCell="I39" sqref="I39"/>
    </sheetView>
  </sheetViews>
  <sheetFormatPr defaultRowHeight="12.75" x14ac:dyDescent="0.2"/>
  <cols>
    <col min="1" max="2" width="9.33203125" style="4"/>
    <col min="3" max="3" width="9.33203125" style="2"/>
    <col min="4" max="15" width="9.33203125" style="1"/>
    <col min="16" max="16384" width="9.33203125" style="4"/>
  </cols>
  <sheetData/>
  <pageMargins left="0.7" right="0.7" top="0.75" bottom="0.75" header="0.3" footer="0.3"/>
  <pageSetup scale="93" fitToHeight="8" orientation="landscape" r:id="rId1"/>
  <headerFooter>
    <oddFooter>&amp;L&amp;D&amp;R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By SU</vt:lpstr>
      <vt:lpstr>By District</vt:lpstr>
      <vt:lpstr>'By SU'!Print_Area</vt:lpstr>
      <vt:lpstr>'By SU'!Print_Titles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Tousignant</dc:creator>
  <cp:lastModifiedBy>Brackin, Stephanie</cp:lastModifiedBy>
  <cp:lastPrinted>2015-10-02T18:08:11Z</cp:lastPrinted>
  <dcterms:created xsi:type="dcterms:W3CDTF">2014-09-15T16:08:25Z</dcterms:created>
  <dcterms:modified xsi:type="dcterms:W3CDTF">2016-11-07T16:03:21Z</dcterms:modified>
</cp:coreProperties>
</file>