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720" yWindow="540" windowWidth="17955" windowHeight="11355" tabRatio="748"/>
  </bookViews>
  <sheets>
    <sheet name="by SU" sheetId="2" r:id="rId1"/>
    <sheet name="by district" sheetId="6" r:id="rId2"/>
  </sheets>
  <externalReferences>
    <externalReference r:id="rId3"/>
  </externalReferences>
  <definedNames>
    <definedName name="mcs_Wkb" localSheetId="1">#REF!</definedName>
    <definedName name="mcs_Wkb">#REF!</definedName>
    <definedName name="_xlnm.Print_Area" localSheetId="1">'by district'!#REF!</definedName>
    <definedName name="_xlnm.Print_Area" localSheetId="0">'by SU'!$A$9:$J$76</definedName>
    <definedName name="_xlnm.Print_Titles" localSheetId="1">'by district'!#REF!</definedName>
    <definedName name="_xlnm.Print_Titles" localSheetId="0">'by SU'!$2:$8</definedName>
  </definedNames>
  <calcPr calcId="171027" fullCalcOnLoad="1"/>
</workbook>
</file>

<file path=xl/calcChain.xml><?xml version="1.0" encoding="utf-8"?>
<calcChain xmlns="http://schemas.openxmlformats.org/spreadsheetml/2006/main">
  <c r="L65" i="2" l="1"/>
  <c r="H65" i="2"/>
  <c r="G65" i="2"/>
  <c r="F68" i="2"/>
  <c r="D68" i="2"/>
  <c r="H68" i="2" s="1"/>
  <c r="C68" i="2"/>
  <c r="L66" i="2"/>
  <c r="H66" i="2"/>
  <c r="G66" i="2"/>
  <c r="L64" i="2"/>
  <c r="H64" i="2"/>
  <c r="G64" i="2"/>
  <c r="L63" i="2"/>
  <c r="H63" i="2"/>
  <c r="G63" i="2"/>
  <c r="L62" i="2"/>
  <c r="H62" i="2"/>
  <c r="G62" i="2"/>
  <c r="L61" i="2"/>
  <c r="H61" i="2"/>
  <c r="G61" i="2"/>
  <c r="L60" i="2"/>
  <c r="H60" i="2"/>
  <c r="G60" i="2"/>
  <c r="H59" i="2"/>
  <c r="L58" i="2"/>
  <c r="H58" i="2"/>
  <c r="G58" i="2"/>
  <c r="L57" i="2"/>
  <c r="H57" i="2"/>
  <c r="I57" i="2" s="1"/>
  <c r="G57" i="2"/>
  <c r="L56" i="2"/>
  <c r="H56" i="2"/>
  <c r="G56" i="2"/>
  <c r="L55" i="2"/>
  <c r="H55" i="2"/>
  <c r="G55" i="2"/>
  <c r="L54" i="2"/>
  <c r="H54" i="2"/>
  <c r="G54" i="2"/>
  <c r="L53" i="2"/>
  <c r="H53" i="2"/>
  <c r="I53" i="2" s="1"/>
  <c r="G53" i="2"/>
  <c r="L52" i="2"/>
  <c r="H52" i="2"/>
  <c r="I52" i="2" s="1"/>
  <c r="G52" i="2"/>
  <c r="L51" i="2"/>
  <c r="H51" i="2"/>
  <c r="G51" i="2"/>
  <c r="L50" i="2"/>
  <c r="H50" i="2"/>
  <c r="G50" i="2"/>
  <c r="L49" i="2"/>
  <c r="H49" i="2"/>
  <c r="G49" i="2"/>
  <c r="L48" i="2"/>
  <c r="H48" i="2"/>
  <c r="G48" i="2"/>
  <c r="L47" i="2"/>
  <c r="H47" i="2"/>
  <c r="G47" i="2"/>
  <c r="L46" i="2"/>
  <c r="H46" i="2"/>
  <c r="G46" i="2"/>
  <c r="L45" i="2"/>
  <c r="H45" i="2"/>
  <c r="G45" i="2"/>
  <c r="L44" i="2"/>
  <c r="H44" i="2"/>
  <c r="G44" i="2"/>
  <c r="L43" i="2"/>
  <c r="H43" i="2"/>
  <c r="G43" i="2"/>
  <c r="L42" i="2"/>
  <c r="H42" i="2"/>
  <c r="G42" i="2"/>
  <c r="L41" i="2"/>
  <c r="H41" i="2"/>
  <c r="G41" i="2"/>
  <c r="L40" i="2"/>
  <c r="H40" i="2"/>
  <c r="G40" i="2"/>
  <c r="L39" i="2"/>
  <c r="H39" i="2"/>
  <c r="G39" i="2"/>
  <c r="L38" i="2"/>
  <c r="H38" i="2"/>
  <c r="G38" i="2"/>
  <c r="L37" i="2"/>
  <c r="H37" i="2"/>
  <c r="G37" i="2"/>
  <c r="L36" i="2"/>
  <c r="H36" i="2"/>
  <c r="I36" i="2" s="1"/>
  <c r="G36" i="2"/>
  <c r="L35" i="2"/>
  <c r="H35" i="2"/>
  <c r="G35" i="2"/>
  <c r="L34" i="2"/>
  <c r="H34" i="2"/>
  <c r="G34" i="2"/>
  <c r="L33" i="2"/>
  <c r="H33" i="2"/>
  <c r="G33" i="2"/>
  <c r="L32" i="2"/>
  <c r="H32" i="2"/>
  <c r="G32" i="2"/>
  <c r="L31" i="2"/>
  <c r="H31" i="2"/>
  <c r="G31" i="2"/>
  <c r="L30" i="2"/>
  <c r="H30" i="2"/>
  <c r="G30" i="2"/>
  <c r="L29" i="2"/>
  <c r="H29" i="2"/>
  <c r="G29" i="2"/>
  <c r="L28" i="2"/>
  <c r="H28" i="2"/>
  <c r="I28" i="2" s="1"/>
  <c r="G28" i="2"/>
  <c r="L27" i="2"/>
  <c r="H27" i="2"/>
  <c r="G27" i="2"/>
  <c r="L26" i="2"/>
  <c r="H26" i="2"/>
  <c r="G26" i="2"/>
  <c r="L25" i="2"/>
  <c r="H25" i="2"/>
  <c r="G25" i="2"/>
  <c r="L24" i="2"/>
  <c r="H24" i="2"/>
  <c r="G24" i="2"/>
  <c r="L23" i="2"/>
  <c r="H23" i="2"/>
  <c r="G23" i="2"/>
  <c r="L22" i="2"/>
  <c r="H22" i="2"/>
  <c r="G22" i="2"/>
  <c r="L21" i="2"/>
  <c r="H21" i="2"/>
  <c r="G21" i="2"/>
  <c r="L20" i="2"/>
  <c r="H20" i="2"/>
  <c r="G20" i="2"/>
  <c r="L19" i="2"/>
  <c r="H19" i="2"/>
  <c r="G19" i="2"/>
  <c r="L18" i="2"/>
  <c r="H18" i="2"/>
  <c r="G18" i="2"/>
  <c r="L17" i="2"/>
  <c r="H17" i="2"/>
  <c r="I17" i="2" s="1"/>
  <c r="G17" i="2"/>
  <c r="L16" i="2"/>
  <c r="H16" i="2"/>
  <c r="I16" i="2" s="1"/>
  <c r="G16" i="2"/>
  <c r="L15" i="2"/>
  <c r="H15" i="2"/>
  <c r="G15" i="2"/>
  <c r="L14" i="2"/>
  <c r="H14" i="2"/>
  <c r="G14" i="2"/>
  <c r="L13" i="2"/>
  <c r="H13" i="2"/>
  <c r="I13" i="2" s="1"/>
  <c r="G13" i="2"/>
  <c r="L12" i="2"/>
  <c r="H12" i="2"/>
  <c r="I12" i="2" s="1"/>
  <c r="G12" i="2"/>
  <c r="L11" i="2"/>
  <c r="H11" i="2"/>
  <c r="G11" i="2"/>
  <c r="L10" i="2"/>
  <c r="H10" i="2"/>
  <c r="G10" i="2"/>
  <c r="L9" i="2"/>
  <c r="H9" i="2"/>
  <c r="I9" i="2" s="1"/>
  <c r="G9" i="2"/>
  <c r="G59" i="2"/>
  <c r="L59" i="2"/>
  <c r="E68" i="2"/>
  <c r="G68" i="2" s="1"/>
  <c r="H70" i="2"/>
  <c r="H71" i="2"/>
  <c r="L71" i="2"/>
  <c r="L68" i="2"/>
  <c r="G70" i="2"/>
  <c r="L70" i="2"/>
  <c r="G71" i="2"/>
  <c r="K9" i="2" l="1"/>
  <c r="J9" i="2"/>
  <c r="M17" i="2"/>
  <c r="J17" i="2"/>
  <c r="K17" i="2"/>
  <c r="J57" i="2"/>
  <c r="K57" i="2"/>
  <c r="J16" i="2"/>
  <c r="K16" i="2"/>
  <c r="K13" i="2"/>
  <c r="J13" i="2"/>
  <c r="J53" i="2"/>
  <c r="K53" i="2"/>
  <c r="M53" i="2"/>
  <c r="K12" i="2"/>
  <c r="J12" i="2"/>
  <c r="J28" i="2"/>
  <c r="K28" i="2"/>
  <c r="J36" i="2"/>
  <c r="K36" i="2"/>
  <c r="J52" i="2"/>
  <c r="K52" i="2"/>
  <c r="I27" i="2"/>
  <c r="I47" i="2"/>
  <c r="I64" i="2"/>
  <c r="I32" i="2"/>
  <c r="I65" i="2"/>
  <c r="I51" i="2"/>
  <c r="I56" i="2"/>
  <c r="I25" i="2"/>
  <c r="I46" i="2"/>
  <c r="I38" i="2"/>
  <c r="I66" i="2"/>
  <c r="I18" i="2"/>
  <c r="I10" i="2"/>
  <c r="I71" i="2" s="1"/>
  <c r="I35" i="2"/>
  <c r="I55" i="2"/>
  <c r="I45" i="2"/>
  <c r="I59" i="2"/>
  <c r="I42" i="2"/>
  <c r="I31" i="2"/>
  <c r="I62" i="2"/>
  <c r="I33" i="2"/>
  <c r="I20" i="2"/>
  <c r="I37" i="2"/>
  <c r="I63" i="2"/>
  <c r="I60" i="2"/>
  <c r="I24" i="2"/>
  <c r="I68" i="2"/>
  <c r="I58" i="2"/>
  <c r="I30" i="2"/>
  <c r="I14" i="2"/>
  <c r="I54" i="2"/>
  <c r="I39" i="2"/>
  <c r="I15" i="2"/>
  <c r="I23" i="2"/>
  <c r="I44" i="2"/>
  <c r="I21" i="2"/>
  <c r="I40" i="2"/>
  <c r="I34" i="2"/>
  <c r="I22" i="2"/>
  <c r="I49" i="2"/>
  <c r="I29" i="2"/>
  <c r="I41" i="2"/>
  <c r="I48" i="2"/>
  <c r="I61" i="2"/>
  <c r="I43" i="2"/>
  <c r="I26" i="2"/>
  <c r="I50" i="2"/>
  <c r="I19" i="2"/>
  <c r="I11" i="2"/>
  <c r="K41" i="2" l="1"/>
  <c r="M41" i="2"/>
  <c r="J41" i="2"/>
  <c r="M23" i="2"/>
  <c r="J23" i="2"/>
  <c r="K23" i="2"/>
  <c r="J24" i="2"/>
  <c r="K24" i="2"/>
  <c r="M24" i="2"/>
  <c r="J42" i="2"/>
  <c r="K42" i="2"/>
  <c r="M42" i="2"/>
  <c r="K19" i="2"/>
  <c r="M19" i="2"/>
  <c r="J19" i="2"/>
  <c r="M61" i="2"/>
  <c r="J61" i="2"/>
  <c r="K61" i="2"/>
  <c r="J49" i="2"/>
  <c r="M49" i="2"/>
  <c r="K49" i="2"/>
  <c r="K21" i="2"/>
  <c r="J21" i="2"/>
  <c r="M21" i="2"/>
  <c r="M39" i="2"/>
  <c r="J39" i="2"/>
  <c r="K39" i="2"/>
  <c r="J58" i="2"/>
  <c r="K58" i="2"/>
  <c r="M58" i="2"/>
  <c r="J63" i="2"/>
  <c r="K63" i="2"/>
  <c r="M63" i="2"/>
  <c r="M62" i="2"/>
  <c r="J62" i="2"/>
  <c r="K62" i="2"/>
  <c r="K45" i="2"/>
  <c r="M45" i="2"/>
  <c r="J45" i="2"/>
  <c r="M18" i="2"/>
  <c r="K18" i="2"/>
  <c r="J18" i="2"/>
  <c r="K25" i="2"/>
  <c r="M25" i="2"/>
  <c r="J25" i="2"/>
  <c r="K32" i="2"/>
  <c r="M32" i="2"/>
  <c r="J32" i="2"/>
  <c r="K50" i="2"/>
  <c r="J50" i="2"/>
  <c r="M50" i="2"/>
  <c r="M48" i="2"/>
  <c r="K48" i="2"/>
  <c r="J48" i="2"/>
  <c r="K22" i="2"/>
  <c r="M22" i="2"/>
  <c r="J22" i="2"/>
  <c r="J44" i="2"/>
  <c r="K44" i="2"/>
  <c r="M44" i="2"/>
  <c r="J54" i="2"/>
  <c r="M54" i="2"/>
  <c r="K54" i="2"/>
  <c r="J37" i="2"/>
  <c r="M37" i="2"/>
  <c r="K37" i="2"/>
  <c r="K31" i="2"/>
  <c r="M31" i="2"/>
  <c r="J31" i="2"/>
  <c r="J55" i="2"/>
  <c r="M55" i="2"/>
  <c r="K55" i="2"/>
  <c r="K66" i="2"/>
  <c r="J66" i="2"/>
  <c r="M66" i="2"/>
  <c r="K56" i="2"/>
  <c r="J56" i="2"/>
  <c r="M56" i="2"/>
  <c r="K64" i="2"/>
  <c r="J64" i="2"/>
  <c r="M64" i="2"/>
  <c r="M52" i="2"/>
  <c r="M13" i="2"/>
  <c r="I70" i="2"/>
  <c r="J26" i="2"/>
  <c r="M26" i="2"/>
  <c r="K26" i="2"/>
  <c r="J34" i="2"/>
  <c r="K34" i="2"/>
  <c r="M34" i="2"/>
  <c r="K14" i="2"/>
  <c r="J14" i="2"/>
  <c r="M14" i="2"/>
  <c r="J20" i="2"/>
  <c r="K20" i="2"/>
  <c r="M20" i="2"/>
  <c r="M35" i="2"/>
  <c r="J35" i="2"/>
  <c r="K35" i="2"/>
  <c r="M38" i="2"/>
  <c r="J38" i="2"/>
  <c r="K38" i="2"/>
  <c r="J51" i="2"/>
  <c r="K51" i="2"/>
  <c r="M51" i="2"/>
  <c r="K47" i="2"/>
  <c r="M47" i="2"/>
  <c r="J47" i="2"/>
  <c r="M28" i="2"/>
  <c r="M12" i="2"/>
  <c r="M11" i="2"/>
  <c r="K11" i="2"/>
  <c r="J11" i="2"/>
  <c r="M43" i="2"/>
  <c r="K43" i="2"/>
  <c r="J43" i="2"/>
  <c r="K29" i="2"/>
  <c r="M29" i="2"/>
  <c r="J29" i="2"/>
  <c r="K40" i="2"/>
  <c r="J40" i="2"/>
  <c r="M40" i="2"/>
  <c r="K15" i="2"/>
  <c r="J15" i="2"/>
  <c r="M15" i="2"/>
  <c r="M30" i="2"/>
  <c r="J30" i="2"/>
  <c r="K30" i="2"/>
  <c r="J60" i="2"/>
  <c r="M60" i="2"/>
  <c r="K60" i="2"/>
  <c r="K33" i="2"/>
  <c r="M33" i="2"/>
  <c r="J33" i="2"/>
  <c r="J59" i="2"/>
  <c r="M59" i="2"/>
  <c r="K59" i="2"/>
  <c r="J10" i="2"/>
  <c r="M10" i="2"/>
  <c r="K10" i="2"/>
  <c r="K46" i="2"/>
  <c r="J46" i="2"/>
  <c r="M46" i="2"/>
  <c r="M65" i="2"/>
  <c r="J65" i="2"/>
  <c r="K65" i="2"/>
  <c r="J27" i="2"/>
  <c r="M27" i="2"/>
  <c r="K27" i="2"/>
  <c r="M36" i="2"/>
  <c r="M16" i="2"/>
  <c r="M57" i="2"/>
  <c r="M9" i="2"/>
</calcChain>
</file>

<file path=xl/sharedStrings.xml><?xml version="1.0" encoding="utf-8"?>
<sst xmlns="http://schemas.openxmlformats.org/spreadsheetml/2006/main" count="163" uniqueCount="158">
  <si>
    <t>% of K-12</t>
  </si>
  <si>
    <t>% over/under</t>
  </si>
  <si>
    <t>Statewide Avg.</t>
  </si>
  <si>
    <t>Resident</t>
  </si>
  <si>
    <t>Spec. Ed.</t>
  </si>
  <si>
    <t>Eligible Cost</t>
  </si>
  <si>
    <t>Spec. Ed. Cost</t>
  </si>
  <si>
    <t>Child Count</t>
  </si>
  <si>
    <t>per ADM</t>
  </si>
  <si>
    <t>Colchester</t>
  </si>
  <si>
    <t>St. Johnsbury</t>
  </si>
  <si>
    <t>Burlington</t>
  </si>
  <si>
    <t>South Burlington</t>
  </si>
  <si>
    <t>Grand Isle</t>
  </si>
  <si>
    <t>Rutland City</t>
  </si>
  <si>
    <t>Montpelier</t>
  </si>
  <si>
    <t>Hartford</t>
  </si>
  <si>
    <t>Springfield</t>
  </si>
  <si>
    <t>Rivendell (VT towns)</t>
  </si>
  <si>
    <t>High and Low</t>
  </si>
  <si>
    <t>K-12 Special</t>
  </si>
  <si>
    <t xml:space="preserve"> Spec. Ed. Formula</t>
  </si>
  <si>
    <t>K-12 IEP</t>
  </si>
  <si>
    <t>ADM for</t>
  </si>
  <si>
    <t>IEP Spec. Ed.</t>
  </si>
  <si>
    <t>Special Education</t>
  </si>
  <si>
    <t>Spending</t>
  </si>
  <si>
    <t>Education Cost</t>
  </si>
  <si>
    <t>Count/K-12</t>
  </si>
  <si>
    <t>Formula Cost/</t>
  </si>
  <si>
    <t>for FY2013</t>
  </si>
  <si>
    <t xml:space="preserve">   Supervisory Union</t>
  </si>
  <si>
    <t>(Federal/State/local)</t>
  </si>
  <si>
    <t>(State/local)</t>
  </si>
  <si>
    <t>Child Count*</t>
  </si>
  <si>
    <t>Students</t>
  </si>
  <si>
    <t>Resident ADM</t>
  </si>
  <si>
    <t>16 VSA 2974</t>
  </si>
  <si>
    <t>Addison Northeast</t>
  </si>
  <si>
    <t>Addison Northwest</t>
  </si>
  <si>
    <t>Addison Central</t>
  </si>
  <si>
    <t>Addison-Rutland</t>
  </si>
  <si>
    <t>Southwest Vermont</t>
  </si>
  <si>
    <t>Bennington-Rutland</t>
  </si>
  <si>
    <t>Caledonia North</t>
  </si>
  <si>
    <t>Caledonia Central</t>
  </si>
  <si>
    <t>Milton</t>
  </si>
  <si>
    <t>Chittenden East</t>
  </si>
  <si>
    <t>Chittenden Central**</t>
  </si>
  <si>
    <t>Chittenden South</t>
  </si>
  <si>
    <t>Winooski</t>
  </si>
  <si>
    <t>Essex-Caledonia</t>
  </si>
  <si>
    <t>Essex North</t>
  </si>
  <si>
    <t>Franklin Northeast</t>
  </si>
  <si>
    <t>Franklin Northwest</t>
  </si>
  <si>
    <t>Franklin West</t>
  </si>
  <si>
    <t>Franklin Central</t>
  </si>
  <si>
    <t>Lamoille North</t>
  </si>
  <si>
    <t>Lamoille South</t>
  </si>
  <si>
    <t>Orange East</t>
  </si>
  <si>
    <t>Orange Southwest</t>
  </si>
  <si>
    <t>Orange North</t>
  </si>
  <si>
    <t>Orange-Windsor</t>
  </si>
  <si>
    <t>North Country</t>
  </si>
  <si>
    <t>Washington Central</t>
  </si>
  <si>
    <t>Orleans Central</t>
  </si>
  <si>
    <t>Orleans Southwest</t>
  </si>
  <si>
    <t>Rutland Northeast</t>
  </si>
  <si>
    <t>Rutland Central</t>
  </si>
  <si>
    <t>Rutland Southwest</t>
  </si>
  <si>
    <t>Washington Northeast</t>
  </si>
  <si>
    <t>Washington West</t>
  </si>
  <si>
    <t>Washington South</t>
  </si>
  <si>
    <t>Windham Central</t>
  </si>
  <si>
    <t>Windham Northeast</t>
  </si>
  <si>
    <t>Windham Southeast</t>
  </si>
  <si>
    <t>Windham Southwest</t>
  </si>
  <si>
    <t>Windsor Central</t>
  </si>
  <si>
    <t>Windsor Southeast</t>
  </si>
  <si>
    <t>Norwich/Dresden***</t>
  </si>
  <si>
    <t>Blue Mountain</t>
  </si>
  <si>
    <t>Essex Town**</t>
  </si>
  <si>
    <t>Battenkill Valley</t>
  </si>
  <si>
    <t>Barre</t>
  </si>
  <si>
    <t>TOTAL</t>
  </si>
  <si>
    <t>Minimum</t>
  </si>
  <si>
    <t>Maximum</t>
  </si>
  <si>
    <t>**  The information shown here for Essex Town Supervisory Union is for Grades K-8 only.  The information for  Chittenden Central (SU13) includes the</t>
  </si>
  <si>
    <t>information for Essex Town for Grades 9-12 as the Essex Community Ed. Center is the union high school for Essex Junction and Essex Town.</t>
  </si>
  <si>
    <t>Two Rivers</t>
  </si>
  <si>
    <t>8 low</t>
  </si>
  <si>
    <t>10 high</t>
  </si>
  <si>
    <t>SU001</t>
  </si>
  <si>
    <t>SU002</t>
  </si>
  <si>
    <t>SU003</t>
  </si>
  <si>
    <t>SU004</t>
  </si>
  <si>
    <t>SU005</t>
  </si>
  <si>
    <t>SU006</t>
  </si>
  <si>
    <t>SU007</t>
  </si>
  <si>
    <t>SU008</t>
  </si>
  <si>
    <t>SU009</t>
  </si>
  <si>
    <t>SU010</t>
  </si>
  <si>
    <t>SU011</t>
  </si>
  <si>
    <t>SU012</t>
  </si>
  <si>
    <t>SU013</t>
  </si>
  <si>
    <t>SU014</t>
  </si>
  <si>
    <t>SU015</t>
  </si>
  <si>
    <t>SU016</t>
  </si>
  <si>
    <t>SU017</t>
  </si>
  <si>
    <t>SU018</t>
  </si>
  <si>
    <t>SU019</t>
  </si>
  <si>
    <t>SU020</t>
  </si>
  <si>
    <t>SU021</t>
  </si>
  <si>
    <t>SU022</t>
  </si>
  <si>
    <t>SU023</t>
  </si>
  <si>
    <t>SU024</t>
  </si>
  <si>
    <t>SU025</t>
  </si>
  <si>
    <t>SU026</t>
  </si>
  <si>
    <t>SU027</t>
  </si>
  <si>
    <t>SU028</t>
  </si>
  <si>
    <t>SU029</t>
  </si>
  <si>
    <t>SU030</t>
  </si>
  <si>
    <t>SU031</t>
  </si>
  <si>
    <t>SU032</t>
  </si>
  <si>
    <t>SU033</t>
  </si>
  <si>
    <t>SU034</t>
  </si>
  <si>
    <t>SU035</t>
  </si>
  <si>
    <t>SU036</t>
  </si>
  <si>
    <t>SU037</t>
  </si>
  <si>
    <t>SU038</t>
  </si>
  <si>
    <t>SU040</t>
  </si>
  <si>
    <t>SU041</t>
  </si>
  <si>
    <t>SU042</t>
  </si>
  <si>
    <t>SU043</t>
  </si>
  <si>
    <t>SU045</t>
  </si>
  <si>
    <t>SU046</t>
  </si>
  <si>
    <t>SU047</t>
  </si>
  <si>
    <t>SU048</t>
  </si>
  <si>
    <t>SU049</t>
  </si>
  <si>
    <t>SU051</t>
  </si>
  <si>
    <t>SU052</t>
  </si>
  <si>
    <t>SU054</t>
  </si>
  <si>
    <t>SU055</t>
  </si>
  <si>
    <t>SU056</t>
  </si>
  <si>
    <t>SU057</t>
  </si>
  <si>
    <t>SU059</t>
  </si>
  <si>
    <t>SU060</t>
  </si>
  <si>
    <t>SU061</t>
  </si>
  <si>
    <t>SU063</t>
  </si>
  <si>
    <t>SU064</t>
  </si>
  <si>
    <t>***   The child count for Norwich includes 29 grades 7-12 students counted in New Hampshire's child count.</t>
  </si>
  <si>
    <t>FY-2017 SPECIAL EDUCATION EXPENDITURES BY SUPERVISORY UNION</t>
  </si>
  <si>
    <t>FY2017 Actual</t>
  </si>
  <si>
    <t>FY2017 Actual K-12</t>
  </si>
  <si>
    <t>Dec. 1, 2016</t>
  </si>
  <si>
    <t>FY2017 K-12</t>
  </si>
  <si>
    <t>Mill River</t>
  </si>
  <si>
    <t>*  ADM data used is frozen ADM as of Dec. 2016; child count includes only K-12 eligible students (excludes parentally-placed students).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</si>
</sst>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4" applyFill="1"/>
    <xf numFmtId="2" fontId="1" fillId="0" borderId="0" xfId="4" applyNumberFormat="1" applyFill="1"/>
    <xf numFmtId="0" fontId="1" fillId="0" borderId="1" xfId="0" applyFont="1" applyFill="1" applyBorder="1"/>
    <xf numFmtId="0" fontId="1" fillId="0" borderId="0" xfId="4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Fill="1"/>
    <xf numFmtId="4" fontId="1" fillId="0" borderId="1" xfId="0" applyNumberFormat="1" applyFont="1" applyFill="1" applyBorder="1"/>
    <xf numFmtId="0" fontId="1" fillId="0" borderId="0" xfId="0" applyFont="1" applyFill="1"/>
    <xf numFmtId="165" fontId="0" fillId="0" borderId="0" xfId="0" applyNumberFormat="1" applyFill="1"/>
    <xf numFmtId="3" fontId="1" fillId="0" borderId="0" xfId="0" applyNumberFormat="1" applyFont="1" applyFill="1"/>
    <xf numFmtId="0" fontId="0" fillId="0" borderId="3" xfId="0" applyFill="1" applyBorder="1"/>
    <xf numFmtId="0" fontId="1" fillId="0" borderId="2" xfId="0" applyFont="1" applyFill="1" applyBorder="1" applyAlignment="1">
      <alignment horizontal="center"/>
    </xf>
    <xf numFmtId="0" fontId="0" fillId="0" borderId="5" xfId="0" applyFill="1" applyBorder="1"/>
    <xf numFmtId="0" fontId="1" fillId="0" borderId="0" xfId="0" applyFont="1" applyFill="1" applyAlignment="1">
      <alignment horizontal="center"/>
    </xf>
    <xf numFmtId="164" fontId="1" fillId="0" borderId="1" xfId="6" applyNumberFormat="1" applyFont="1" applyFill="1" applyBorder="1"/>
    <xf numFmtId="164" fontId="0" fillId="0" borderId="0" xfId="0" applyNumberFormat="1" applyFill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3" fontId="1" fillId="0" borderId="1" xfId="0" applyNumberFormat="1" applyFont="1" applyFill="1" applyBorder="1"/>
    <xf numFmtId="4" fontId="0" fillId="0" borderId="5" xfId="0" applyNumberFormat="1" applyFill="1" applyBorder="1"/>
    <xf numFmtId="164" fontId="1" fillId="0" borderId="5" xfId="6" applyNumberFormat="1" applyFont="1" applyFill="1" applyBorder="1"/>
    <xf numFmtId="4" fontId="1" fillId="0" borderId="5" xfId="0" applyNumberFormat="1" applyFont="1" applyFill="1" applyBorder="1"/>
    <xf numFmtId="10" fontId="1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5" xfId="0" applyNumberFormat="1" applyFont="1" applyFill="1" applyBorder="1"/>
    <xf numFmtId="0" fontId="0" fillId="0" borderId="0" xfId="0" applyFill="1" applyBorder="1"/>
    <xf numFmtId="0" fontId="2" fillId="0" borderId="0" xfId="0" applyFont="1" applyFill="1"/>
    <xf numFmtId="0" fontId="0" fillId="0" borderId="9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0" fillId="0" borderId="0" xfId="0" applyNumberFormat="1" applyFill="1"/>
    <xf numFmtId="166" fontId="1" fillId="0" borderId="0" xfId="1" applyNumberFormat="1" applyFont="1" applyFill="1"/>
    <xf numFmtId="3" fontId="0" fillId="0" borderId="5" xfId="0" applyNumberFormat="1" applyFill="1" applyBorder="1"/>
    <xf numFmtId="0" fontId="1" fillId="0" borderId="0" xfId="0" quotePrefix="1" applyFont="1" applyFill="1"/>
    <xf numFmtId="0" fontId="0" fillId="0" borderId="1" xfId="0" applyBorder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66675</xdr:rowOff>
    </xdr:from>
    <xdr:to>
      <xdr:col>4</xdr:col>
      <xdr:colOff>247650</xdr:colOff>
      <xdr:row>46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478EE5-E398-47FF-891E-1FE68DB879A8}"/>
            </a:ext>
          </a:extLst>
        </xdr:cNvPr>
        <xdr:cNvSpPr txBox="1"/>
      </xdr:nvSpPr>
      <xdr:spPr>
        <a:xfrm>
          <a:off x="266700" y="4924425"/>
          <a:ext cx="2114550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Beginning with FY16 the high/low spending calculation will only be compiled at the SU level as special education costs have been consolidated to the SU.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haniebrackin\AppData\Local\Microsoft\Windows\Temporary%20Internet%20Files\Content.Outlook\I3R17PLS\FY13SpecialEd_HIGHl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Public (NT 4-10-14)"/>
      <sheetName val="by SU"/>
      <sheetName val="suppressed by Distric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10" sqref="P10"/>
    </sheetView>
  </sheetViews>
  <sheetFormatPr defaultRowHeight="12.75" x14ac:dyDescent="0.2"/>
  <cols>
    <col min="1" max="1" width="7.6640625" style="5" customWidth="1"/>
    <col min="2" max="2" width="19.33203125" style="5" customWidth="1"/>
    <col min="3" max="3" width="18.33203125" style="5" customWidth="1"/>
    <col min="4" max="4" width="18.1640625" style="5" customWidth="1"/>
    <col min="5" max="5" width="12.6640625" style="5" customWidth="1"/>
    <col min="6" max="6" width="12.33203125" style="5" bestFit="1" customWidth="1"/>
    <col min="7" max="7" width="14.33203125" style="5" customWidth="1"/>
    <col min="8" max="8" width="16.5" style="5" customWidth="1"/>
    <col min="9" max="9" width="14.5" style="5" customWidth="1"/>
    <col min="10" max="10" width="13.83203125" style="5" bestFit="1" customWidth="1"/>
    <col min="11" max="11" width="2.83203125" style="5" bestFit="1" customWidth="1"/>
    <col min="12" max="12" width="17.1640625" style="5" bestFit="1" customWidth="1"/>
    <col min="13" max="16384" width="9.33203125" style="5"/>
  </cols>
  <sheetData>
    <row r="1" spans="1:13" x14ac:dyDescent="0.2">
      <c r="A1" s="41"/>
      <c r="E1" s="6"/>
    </row>
    <row r="2" spans="1:13" ht="15.75" x14ac:dyDescent="0.25">
      <c r="A2" s="7" t="s">
        <v>151</v>
      </c>
      <c r="B2" s="7"/>
      <c r="C2" s="7"/>
      <c r="D2" s="7"/>
      <c r="E2" s="7"/>
      <c r="F2" s="7"/>
      <c r="G2" s="7"/>
      <c r="H2" s="7"/>
      <c r="I2" s="7"/>
      <c r="J2" s="7"/>
      <c r="K2" s="31"/>
      <c r="L2" s="31"/>
      <c r="M2" s="31"/>
    </row>
    <row r="3" spans="1:13" ht="25.5" customHeight="1" x14ac:dyDescent="0.2">
      <c r="E3" s="6"/>
    </row>
    <row r="4" spans="1:13" x14ac:dyDescent="0.2">
      <c r="A4" s="42"/>
      <c r="B4" s="43"/>
      <c r="C4" s="19" t="s">
        <v>152</v>
      </c>
      <c r="D4" s="19" t="s">
        <v>153</v>
      </c>
      <c r="E4" s="19" t="s">
        <v>154</v>
      </c>
      <c r="F4" s="19" t="s">
        <v>155</v>
      </c>
      <c r="G4" s="8" t="s">
        <v>0</v>
      </c>
      <c r="H4" s="19" t="s">
        <v>155</v>
      </c>
      <c r="I4" s="8" t="s">
        <v>1</v>
      </c>
      <c r="J4" s="26" t="s">
        <v>19</v>
      </c>
      <c r="K4" s="30"/>
      <c r="L4" s="19" t="s">
        <v>155</v>
      </c>
    </row>
    <row r="5" spans="1:13" x14ac:dyDescent="0.2">
      <c r="A5" s="44"/>
      <c r="B5" s="45"/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</v>
      </c>
      <c r="J5" s="27" t="s">
        <v>26</v>
      </c>
      <c r="K5" s="30"/>
      <c r="L5" s="9" t="s">
        <v>25</v>
      </c>
    </row>
    <row r="6" spans="1:13" x14ac:dyDescent="0.2">
      <c r="A6" s="44"/>
      <c r="B6" s="45"/>
      <c r="C6" s="9" t="s">
        <v>27</v>
      </c>
      <c r="D6" s="9" t="s">
        <v>5</v>
      </c>
      <c r="E6" s="9" t="s">
        <v>4</v>
      </c>
      <c r="F6" s="9" t="s">
        <v>3</v>
      </c>
      <c r="G6" s="9" t="s">
        <v>28</v>
      </c>
      <c r="H6" s="9" t="s">
        <v>29</v>
      </c>
      <c r="I6" s="9" t="s">
        <v>6</v>
      </c>
      <c r="J6" s="27" t="s">
        <v>30</v>
      </c>
      <c r="K6" s="30"/>
      <c r="L6" s="9" t="s">
        <v>29</v>
      </c>
    </row>
    <row r="7" spans="1:13" x14ac:dyDescent="0.2">
      <c r="A7" s="46" t="s">
        <v>31</v>
      </c>
      <c r="B7" s="47"/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36</v>
      </c>
      <c r="I7" s="10" t="s">
        <v>8</v>
      </c>
      <c r="J7" s="28" t="s">
        <v>37</v>
      </c>
      <c r="K7" s="30"/>
      <c r="L7" s="10" t="s">
        <v>7</v>
      </c>
    </row>
    <row r="8" spans="1:13" ht="4.5" customHeight="1" x14ac:dyDescent="0.2"/>
    <row r="9" spans="1:13" x14ac:dyDescent="0.2">
      <c r="A9" s="12" t="s">
        <v>92</v>
      </c>
      <c r="B9" s="12" t="s">
        <v>38</v>
      </c>
      <c r="C9" s="11">
        <v>4774266.84</v>
      </c>
      <c r="D9" s="11">
        <v>4487105.79</v>
      </c>
      <c r="E9" s="57">
        <v>174</v>
      </c>
      <c r="F9" s="11">
        <v>1412.9</v>
      </c>
      <c r="G9" s="22">
        <f t="shared" ref="G9:G40" si="0">+E9/F9</f>
        <v>0.1231509660980961</v>
      </c>
      <c r="H9" s="14">
        <f t="shared" ref="H9:H40" si="1">+D9/F9</f>
        <v>3175.8127185221883</v>
      </c>
      <c r="I9" s="24">
        <f t="shared" ref="I9:I40" si="2">(H9-$H$68)/$H$68</f>
        <v>-0.1604216127435884</v>
      </c>
      <c r="J9" s="29" t="str">
        <f>IF(I9&gt;0.2,"HIGH",IF(I9&lt;-0.2,"low"," "))</f>
        <v xml:space="preserve"> </v>
      </c>
      <c r="K9" s="21" t="str">
        <f t="shared" ref="K9:K66" si="3">IF(I9&gt;0.2,1,IF(I9&lt;-0.2,-1," "))</f>
        <v xml:space="preserve"> </v>
      </c>
      <c r="L9" s="32">
        <f>+D9/E9</f>
        <v>25787.964310344829</v>
      </c>
      <c r="M9" s="5">
        <f t="shared" ref="M9:M40" si="4">RANK(I9,$I$9:$I$66)</f>
        <v>47</v>
      </c>
    </row>
    <row r="10" spans="1:13" x14ac:dyDescent="0.2">
      <c r="A10" s="12" t="s">
        <v>93</v>
      </c>
      <c r="B10" s="12" t="s">
        <v>39</v>
      </c>
      <c r="C10" s="11">
        <v>4237293.28</v>
      </c>
      <c r="D10" s="11">
        <v>3997681.5100000002</v>
      </c>
      <c r="E10" s="57">
        <v>139</v>
      </c>
      <c r="F10" s="11">
        <v>900.65</v>
      </c>
      <c r="G10" s="22">
        <f t="shared" si="0"/>
        <v>0.15433298173541332</v>
      </c>
      <c r="H10" s="14">
        <f t="shared" si="1"/>
        <v>4438.6626436462557</v>
      </c>
      <c r="I10" s="24">
        <f t="shared" si="2"/>
        <v>0.17343355991782711</v>
      </c>
      <c r="J10" s="29" t="str">
        <f t="shared" ref="J10:J66" si="5">IF(I10&gt;0.2,"HIGH",IF(I10&lt;-0.2,"low"," "))</f>
        <v xml:space="preserve"> </v>
      </c>
      <c r="K10" s="21" t="str">
        <f t="shared" si="3"/>
        <v xml:space="preserve"> </v>
      </c>
      <c r="L10" s="32">
        <f t="shared" ref="L10:L68" si="6">+D10/E10</f>
        <v>28760.298633093527</v>
      </c>
      <c r="M10" s="5">
        <f t="shared" si="4"/>
        <v>12</v>
      </c>
    </row>
    <row r="11" spans="1:13" x14ac:dyDescent="0.2">
      <c r="A11" s="12" t="s">
        <v>94</v>
      </c>
      <c r="B11" s="12" t="s">
        <v>40</v>
      </c>
      <c r="C11" s="11">
        <v>4609876.12</v>
      </c>
      <c r="D11" s="11">
        <v>4224172.74</v>
      </c>
      <c r="E11" s="57">
        <v>192</v>
      </c>
      <c r="F11" s="11">
        <v>1635.4</v>
      </c>
      <c r="G11" s="22">
        <f t="shared" si="0"/>
        <v>0.11740247034364681</v>
      </c>
      <c r="H11" s="14">
        <f t="shared" si="1"/>
        <v>2582.9599730952673</v>
      </c>
      <c r="I11" s="24">
        <f t="shared" si="2"/>
        <v>-0.31715199831798974</v>
      </c>
      <c r="J11" s="29" t="str">
        <f t="shared" si="5"/>
        <v>low</v>
      </c>
      <c r="K11" s="21">
        <f t="shared" si="3"/>
        <v>-1</v>
      </c>
      <c r="L11" s="32">
        <f t="shared" si="6"/>
        <v>22000.899687500001</v>
      </c>
      <c r="M11" s="5">
        <f t="shared" si="4"/>
        <v>54</v>
      </c>
    </row>
    <row r="12" spans="1:13" x14ac:dyDescent="0.2">
      <c r="A12" s="12" t="s">
        <v>95</v>
      </c>
      <c r="B12" s="12" t="s">
        <v>41</v>
      </c>
      <c r="C12" s="11">
        <v>4626886.93</v>
      </c>
      <c r="D12" s="11">
        <v>4229243.9300000006</v>
      </c>
      <c r="E12" s="57">
        <v>206</v>
      </c>
      <c r="F12" s="11">
        <v>1241.1400000000001</v>
      </c>
      <c r="G12" s="22">
        <f t="shared" si="0"/>
        <v>0.16597644101390654</v>
      </c>
      <c r="H12" s="14">
        <f t="shared" si="1"/>
        <v>3407.5478431119777</v>
      </c>
      <c r="I12" s="24">
        <f t="shared" si="2"/>
        <v>-9.9158616648436379E-2</v>
      </c>
      <c r="J12" s="29" t="str">
        <f t="shared" si="5"/>
        <v xml:space="preserve"> </v>
      </c>
      <c r="K12" s="21" t="str">
        <f t="shared" si="3"/>
        <v xml:space="preserve"> </v>
      </c>
      <c r="L12" s="32">
        <f t="shared" si="6"/>
        <v>20530.310339805827</v>
      </c>
      <c r="M12" s="5">
        <f t="shared" si="4"/>
        <v>44</v>
      </c>
    </row>
    <row r="13" spans="1:13" x14ac:dyDescent="0.2">
      <c r="A13" s="12" t="s">
        <v>96</v>
      </c>
      <c r="B13" s="12" t="s">
        <v>42</v>
      </c>
      <c r="C13" s="11">
        <v>12660960.83</v>
      </c>
      <c r="D13" s="11">
        <v>12069083.83</v>
      </c>
      <c r="E13" s="57">
        <v>584</v>
      </c>
      <c r="F13" s="11">
        <v>2850.87</v>
      </c>
      <c r="G13" s="22">
        <f t="shared" si="0"/>
        <v>0.20484974762090169</v>
      </c>
      <c r="H13" s="14">
        <f t="shared" si="1"/>
        <v>4233.4739325188457</v>
      </c>
      <c r="I13" s="24">
        <f t="shared" si="2"/>
        <v>0.11918854535294543</v>
      </c>
      <c r="J13" s="29" t="str">
        <f t="shared" si="5"/>
        <v xml:space="preserve"> </v>
      </c>
      <c r="K13" s="21" t="str">
        <f t="shared" si="3"/>
        <v xml:space="preserve"> </v>
      </c>
      <c r="L13" s="32">
        <f t="shared" si="6"/>
        <v>20666.239434931507</v>
      </c>
      <c r="M13" s="5">
        <f t="shared" si="4"/>
        <v>16</v>
      </c>
    </row>
    <row r="14" spans="1:13" x14ac:dyDescent="0.2">
      <c r="A14" s="12" t="s">
        <v>97</v>
      </c>
      <c r="B14" s="12" t="s">
        <v>43</v>
      </c>
      <c r="C14" s="11">
        <v>10299928</v>
      </c>
      <c r="D14" s="11">
        <v>9699237</v>
      </c>
      <c r="E14" s="57">
        <v>352</v>
      </c>
      <c r="F14" s="11">
        <v>2092.9700000000003</v>
      </c>
      <c r="G14" s="22">
        <f t="shared" si="0"/>
        <v>0.1681820570767856</v>
      </c>
      <c r="H14" s="14">
        <f t="shared" si="1"/>
        <v>4634.197814588837</v>
      </c>
      <c r="I14" s="24">
        <f t="shared" si="2"/>
        <v>0.22512650217302144</v>
      </c>
      <c r="J14" s="29" t="str">
        <f t="shared" si="5"/>
        <v>HIGH</v>
      </c>
      <c r="K14" s="21">
        <f t="shared" si="3"/>
        <v>1</v>
      </c>
      <c r="L14" s="32">
        <f t="shared" si="6"/>
        <v>27554.65056818182</v>
      </c>
      <c r="M14" s="5">
        <f t="shared" si="4"/>
        <v>8</v>
      </c>
    </row>
    <row r="15" spans="1:13" x14ac:dyDescent="0.2">
      <c r="A15" s="12" t="s">
        <v>98</v>
      </c>
      <c r="B15" s="12" t="s">
        <v>9</v>
      </c>
      <c r="C15" s="11">
        <v>7776237.4800000004</v>
      </c>
      <c r="D15" s="11">
        <v>7061585.6100000003</v>
      </c>
      <c r="E15" s="57">
        <v>236</v>
      </c>
      <c r="F15" s="11">
        <v>2040.83</v>
      </c>
      <c r="G15" s="22">
        <f t="shared" si="0"/>
        <v>0.11563922521719106</v>
      </c>
      <c r="H15" s="14">
        <f t="shared" si="1"/>
        <v>3460.1537658697689</v>
      </c>
      <c r="I15" s="24">
        <f t="shared" si="2"/>
        <v>-8.5251374722132248E-2</v>
      </c>
      <c r="J15" s="29" t="str">
        <f t="shared" si="5"/>
        <v xml:space="preserve"> </v>
      </c>
      <c r="K15" s="21" t="str">
        <f t="shared" si="3"/>
        <v xml:space="preserve"> </v>
      </c>
      <c r="L15" s="32">
        <f t="shared" si="6"/>
        <v>29921.972923728816</v>
      </c>
      <c r="M15" s="5">
        <f t="shared" si="4"/>
        <v>42</v>
      </c>
    </row>
    <row r="16" spans="1:13" x14ac:dyDescent="0.2">
      <c r="A16" s="12" t="s">
        <v>99</v>
      </c>
      <c r="B16" s="12" t="s">
        <v>44</v>
      </c>
      <c r="C16" s="11">
        <v>4737906.6399999997</v>
      </c>
      <c r="D16" s="11">
        <v>4303321.41</v>
      </c>
      <c r="E16" s="57">
        <v>224</v>
      </c>
      <c r="F16" s="11">
        <v>1308.5100000000002</v>
      </c>
      <c r="G16" s="22">
        <f t="shared" si="0"/>
        <v>0.1711870753758091</v>
      </c>
      <c r="H16" s="14">
        <f t="shared" si="1"/>
        <v>3288.718779375014</v>
      </c>
      <c r="I16" s="24">
        <f t="shared" si="2"/>
        <v>-0.13057303636834161</v>
      </c>
      <c r="J16" s="29" t="str">
        <f t="shared" si="5"/>
        <v xml:space="preserve"> </v>
      </c>
      <c r="K16" s="21" t="str">
        <f t="shared" si="3"/>
        <v xml:space="preserve"> </v>
      </c>
      <c r="L16" s="32">
        <f t="shared" si="6"/>
        <v>19211.256294642859</v>
      </c>
      <c r="M16" s="5">
        <f t="shared" si="4"/>
        <v>46</v>
      </c>
    </row>
    <row r="17" spans="1:13" x14ac:dyDescent="0.2">
      <c r="A17" s="12" t="s">
        <v>100</v>
      </c>
      <c r="B17" s="12" t="s">
        <v>45</v>
      </c>
      <c r="C17" s="11">
        <v>2467466.1</v>
      </c>
      <c r="D17" s="11">
        <v>2263020.3899999997</v>
      </c>
      <c r="E17" s="57">
        <v>116</v>
      </c>
      <c r="F17" s="11">
        <v>762.24</v>
      </c>
      <c r="G17" s="22">
        <f t="shared" si="0"/>
        <v>0.15218303946263645</v>
      </c>
      <c r="H17" s="14">
        <f t="shared" si="1"/>
        <v>2968.9079423803523</v>
      </c>
      <c r="I17" s="24">
        <f t="shared" si="2"/>
        <v>-0.21512029735293964</v>
      </c>
      <c r="J17" s="29" t="str">
        <f t="shared" si="5"/>
        <v>low</v>
      </c>
      <c r="K17" s="21">
        <f t="shared" si="3"/>
        <v>-1</v>
      </c>
      <c r="L17" s="32">
        <f t="shared" si="6"/>
        <v>19508.79646551724</v>
      </c>
      <c r="M17" s="5">
        <f t="shared" si="4"/>
        <v>51</v>
      </c>
    </row>
    <row r="18" spans="1:13" x14ac:dyDescent="0.2">
      <c r="A18" s="12" t="s">
        <v>101</v>
      </c>
      <c r="B18" s="12" t="s">
        <v>46</v>
      </c>
      <c r="C18" s="11">
        <v>7585673.0199999996</v>
      </c>
      <c r="D18" s="11">
        <v>7083281.6699999999</v>
      </c>
      <c r="E18" s="57">
        <v>250</v>
      </c>
      <c r="F18" s="11">
        <v>1495.12</v>
      </c>
      <c r="G18" s="22">
        <f t="shared" si="0"/>
        <v>0.16721065867622667</v>
      </c>
      <c r="H18" s="14">
        <f t="shared" si="1"/>
        <v>4737.6007745197712</v>
      </c>
      <c r="I18" s="24">
        <f t="shared" si="2"/>
        <v>0.25246277733497463</v>
      </c>
      <c r="J18" s="29" t="str">
        <f t="shared" si="5"/>
        <v>HIGH</v>
      </c>
      <c r="K18" s="21">
        <f t="shared" si="3"/>
        <v>1</v>
      </c>
      <c r="L18" s="32">
        <f t="shared" si="6"/>
        <v>28333.126680000001</v>
      </c>
      <c r="M18" s="5">
        <f t="shared" si="4"/>
        <v>5</v>
      </c>
    </row>
    <row r="19" spans="1:13" x14ac:dyDescent="0.2">
      <c r="A19" s="12" t="s">
        <v>102</v>
      </c>
      <c r="B19" s="12" t="s">
        <v>10</v>
      </c>
      <c r="C19" s="11">
        <v>4030558</v>
      </c>
      <c r="D19" s="11">
        <v>3710458</v>
      </c>
      <c r="E19" s="57">
        <v>184</v>
      </c>
      <c r="F19" s="11">
        <v>995.56999999999994</v>
      </c>
      <c r="G19" s="22">
        <f t="shared" si="0"/>
        <v>0.18481874704942899</v>
      </c>
      <c r="H19" s="14">
        <f t="shared" si="1"/>
        <v>3726.9684703235334</v>
      </c>
      <c r="I19" s="24">
        <f t="shared" si="2"/>
        <v>-1.4714514045464913E-2</v>
      </c>
      <c r="J19" s="29" t="str">
        <f t="shared" si="5"/>
        <v xml:space="preserve"> </v>
      </c>
      <c r="K19" s="21" t="str">
        <f t="shared" si="3"/>
        <v xml:space="preserve"> </v>
      </c>
      <c r="L19" s="32">
        <f t="shared" si="6"/>
        <v>20165.532608695652</v>
      </c>
      <c r="M19" s="5">
        <f t="shared" si="4"/>
        <v>34</v>
      </c>
    </row>
    <row r="20" spans="1:13" x14ac:dyDescent="0.2">
      <c r="A20" s="12" t="s">
        <v>103</v>
      </c>
      <c r="B20" s="12" t="s">
        <v>47</v>
      </c>
      <c r="C20" s="11">
        <v>9435869.8300000001</v>
      </c>
      <c r="D20" s="11">
        <v>9077293.9199999981</v>
      </c>
      <c r="E20" s="57">
        <v>325</v>
      </c>
      <c r="F20" s="11">
        <v>2353.16</v>
      </c>
      <c r="G20" s="22">
        <f t="shared" si="0"/>
        <v>0.13811215556953205</v>
      </c>
      <c r="H20" s="14">
        <f t="shared" si="1"/>
        <v>3857.4911693212525</v>
      </c>
      <c r="I20" s="24">
        <f t="shared" si="2"/>
        <v>1.9791310711056671E-2</v>
      </c>
      <c r="J20" s="29" t="str">
        <f t="shared" si="5"/>
        <v xml:space="preserve"> </v>
      </c>
      <c r="K20" s="21" t="str">
        <f t="shared" si="3"/>
        <v xml:space="preserve"> </v>
      </c>
      <c r="L20" s="32">
        <f t="shared" si="6"/>
        <v>27930.135138461534</v>
      </c>
      <c r="M20" s="5">
        <f t="shared" si="4"/>
        <v>27</v>
      </c>
    </row>
    <row r="21" spans="1:13" x14ac:dyDescent="0.2">
      <c r="A21" s="12" t="s">
        <v>104</v>
      </c>
      <c r="B21" s="3" t="s">
        <v>48</v>
      </c>
      <c r="C21" s="11">
        <v>9441137.6199999992</v>
      </c>
      <c r="D21" s="11">
        <v>8886800.3399999999</v>
      </c>
      <c r="E21" s="57">
        <v>282</v>
      </c>
      <c r="F21" s="11">
        <v>2269.4700000000003</v>
      </c>
      <c r="G21" s="22">
        <f t="shared" si="0"/>
        <v>0.12425808668984387</v>
      </c>
      <c r="H21" s="14">
        <f t="shared" si="1"/>
        <v>3915.8042802945174</v>
      </c>
      <c r="I21" s="24">
        <f t="shared" si="2"/>
        <v>3.5207341820605184E-2</v>
      </c>
      <c r="J21" s="29" t="str">
        <f t="shared" si="5"/>
        <v xml:space="preserve"> </v>
      </c>
      <c r="K21" s="21" t="str">
        <f t="shared" si="3"/>
        <v xml:space="preserve"> </v>
      </c>
      <c r="L21" s="32">
        <f t="shared" si="6"/>
        <v>31513.476382978723</v>
      </c>
      <c r="M21" s="5">
        <f t="shared" si="4"/>
        <v>24</v>
      </c>
    </row>
    <row r="22" spans="1:13" x14ac:dyDescent="0.2">
      <c r="A22" s="12" t="s">
        <v>105</v>
      </c>
      <c r="B22" s="12" t="s">
        <v>49</v>
      </c>
      <c r="C22" s="11">
        <v>12291292.369999999</v>
      </c>
      <c r="D22" s="11">
        <v>11579219.92</v>
      </c>
      <c r="E22" s="57">
        <v>445</v>
      </c>
      <c r="F22" s="11">
        <v>3790.6500000000005</v>
      </c>
      <c r="G22" s="22">
        <f t="shared" si="0"/>
        <v>0.11739411446585676</v>
      </c>
      <c r="H22" s="14">
        <f t="shared" si="1"/>
        <v>3054.6792555366487</v>
      </c>
      <c r="I22" s="24">
        <f t="shared" si="2"/>
        <v>-0.19244523835067662</v>
      </c>
      <c r="J22" s="29" t="str">
        <f t="shared" si="5"/>
        <v xml:space="preserve"> </v>
      </c>
      <c r="K22" s="21" t="str">
        <f t="shared" si="3"/>
        <v xml:space="preserve"> </v>
      </c>
      <c r="L22" s="32">
        <f t="shared" si="6"/>
        <v>26020.718921348314</v>
      </c>
      <c r="M22" s="5">
        <f t="shared" si="4"/>
        <v>49</v>
      </c>
    </row>
    <row r="23" spans="1:13" x14ac:dyDescent="0.2">
      <c r="A23" s="12" t="s">
        <v>106</v>
      </c>
      <c r="B23" s="12" t="s">
        <v>11</v>
      </c>
      <c r="C23" s="11">
        <v>14549470.57</v>
      </c>
      <c r="D23" s="11">
        <v>14278428</v>
      </c>
      <c r="E23" s="57">
        <v>463</v>
      </c>
      <c r="F23" s="11">
        <v>3503.2</v>
      </c>
      <c r="G23" s="22">
        <f t="shared" si="0"/>
        <v>0.13216487782598768</v>
      </c>
      <c r="H23" s="14">
        <f t="shared" si="1"/>
        <v>4075.8243891299385</v>
      </c>
      <c r="I23" s="24">
        <f t="shared" si="2"/>
        <v>7.7511292592348291E-2</v>
      </c>
      <c r="J23" s="29" t="str">
        <f t="shared" si="5"/>
        <v xml:space="preserve"> </v>
      </c>
      <c r="K23" s="21" t="str">
        <f t="shared" si="3"/>
        <v xml:space="preserve"> </v>
      </c>
      <c r="L23" s="32">
        <f t="shared" si="6"/>
        <v>30838.937365010799</v>
      </c>
      <c r="M23" s="5">
        <f t="shared" si="4"/>
        <v>18</v>
      </c>
    </row>
    <row r="24" spans="1:13" x14ac:dyDescent="0.2">
      <c r="A24" s="12" t="s">
        <v>107</v>
      </c>
      <c r="B24" s="12" t="s">
        <v>12</v>
      </c>
      <c r="C24" s="11">
        <v>8850235.9700000007</v>
      </c>
      <c r="D24" s="11">
        <v>8342802.6900000004</v>
      </c>
      <c r="E24" s="57">
        <v>263</v>
      </c>
      <c r="F24" s="11">
        <v>2208.4899999999998</v>
      </c>
      <c r="G24" s="22">
        <f t="shared" si="0"/>
        <v>0.11908589126507253</v>
      </c>
      <c r="H24" s="14">
        <f t="shared" si="1"/>
        <v>3777.6049201037818</v>
      </c>
      <c r="I24" s="24">
        <f t="shared" si="2"/>
        <v>-1.3279347314699749E-3</v>
      </c>
      <c r="J24" s="29" t="str">
        <f t="shared" si="5"/>
        <v xml:space="preserve"> </v>
      </c>
      <c r="K24" s="21" t="str">
        <f t="shared" si="3"/>
        <v xml:space="preserve"> </v>
      </c>
      <c r="L24" s="32">
        <f t="shared" si="6"/>
        <v>31721.683231939165</v>
      </c>
      <c r="M24" s="5">
        <f t="shared" si="4"/>
        <v>29</v>
      </c>
    </row>
    <row r="25" spans="1:13" x14ac:dyDescent="0.2">
      <c r="A25" s="12" t="s">
        <v>108</v>
      </c>
      <c r="B25" s="12" t="s">
        <v>50</v>
      </c>
      <c r="C25" s="11">
        <v>3778204</v>
      </c>
      <c r="D25" s="11">
        <v>3551795.52</v>
      </c>
      <c r="E25" s="57">
        <v>162</v>
      </c>
      <c r="F25" s="11">
        <v>735.94</v>
      </c>
      <c r="G25" s="22">
        <f t="shared" si="0"/>
        <v>0.22012664075875749</v>
      </c>
      <c r="H25" s="14">
        <f t="shared" si="1"/>
        <v>4826.2025708617548</v>
      </c>
      <c r="I25" s="24">
        <f t="shared" si="2"/>
        <v>0.27588612117605565</v>
      </c>
      <c r="J25" s="29" t="str">
        <f t="shared" si="5"/>
        <v>HIGH</v>
      </c>
      <c r="K25" s="21">
        <f t="shared" si="3"/>
        <v>1</v>
      </c>
      <c r="L25" s="32">
        <f t="shared" si="6"/>
        <v>21924.663703703704</v>
      </c>
      <c r="M25" s="5">
        <f t="shared" si="4"/>
        <v>3</v>
      </c>
    </row>
    <row r="26" spans="1:13" x14ac:dyDescent="0.2">
      <c r="A26" s="12" t="s">
        <v>109</v>
      </c>
      <c r="B26" s="12" t="s">
        <v>51</v>
      </c>
      <c r="C26" s="11">
        <v>1945788.07</v>
      </c>
      <c r="D26" s="11">
        <v>1676688.1300000001</v>
      </c>
      <c r="E26" s="57">
        <v>93</v>
      </c>
      <c r="F26" s="11">
        <v>697.68</v>
      </c>
      <c r="G26" s="22">
        <f t="shared" si="0"/>
        <v>0.13329893360853115</v>
      </c>
      <c r="H26" s="14">
        <f t="shared" si="1"/>
        <v>2403.2337604632498</v>
      </c>
      <c r="I26" s="24">
        <f t="shared" si="2"/>
        <v>-0.36466558212261291</v>
      </c>
      <c r="J26" s="29" t="str">
        <f t="shared" si="5"/>
        <v>low</v>
      </c>
      <c r="K26" s="21">
        <f t="shared" si="3"/>
        <v>-1</v>
      </c>
      <c r="L26" s="32">
        <f t="shared" si="6"/>
        <v>18028.904623655915</v>
      </c>
      <c r="M26" s="5">
        <f t="shared" si="4"/>
        <v>58</v>
      </c>
    </row>
    <row r="27" spans="1:13" x14ac:dyDescent="0.2">
      <c r="A27" s="12" t="s">
        <v>110</v>
      </c>
      <c r="B27" s="12" t="s">
        <v>52</v>
      </c>
      <c r="C27" s="11">
        <v>871546.27</v>
      </c>
      <c r="D27" s="11">
        <v>807073.99</v>
      </c>
      <c r="E27" s="57">
        <v>28</v>
      </c>
      <c r="F27" s="11">
        <v>179.05</v>
      </c>
      <c r="G27" s="22">
        <f t="shared" si="0"/>
        <v>0.15638089919017034</v>
      </c>
      <c r="H27" s="14">
        <f t="shared" si="1"/>
        <v>4507.5341524713767</v>
      </c>
      <c r="I27" s="24">
        <f t="shared" si="2"/>
        <v>0.19164087736134999</v>
      </c>
      <c r="J27" s="29" t="str">
        <f t="shared" si="5"/>
        <v xml:space="preserve"> </v>
      </c>
      <c r="K27" s="21" t="str">
        <f t="shared" si="3"/>
        <v xml:space="preserve"> </v>
      </c>
      <c r="L27" s="32">
        <f t="shared" si="6"/>
        <v>28824.071071428571</v>
      </c>
      <c r="M27" s="5">
        <f t="shared" si="4"/>
        <v>11</v>
      </c>
    </row>
    <row r="28" spans="1:13" x14ac:dyDescent="0.2">
      <c r="A28" s="12" t="s">
        <v>111</v>
      </c>
      <c r="B28" s="12" t="s">
        <v>53</v>
      </c>
      <c r="C28" s="11">
        <v>4779250.05</v>
      </c>
      <c r="D28" s="11">
        <v>4274764.59</v>
      </c>
      <c r="E28" s="57">
        <v>225</v>
      </c>
      <c r="F28" s="11">
        <v>1430.3000000000002</v>
      </c>
      <c r="G28" s="22">
        <f t="shared" si="0"/>
        <v>0.15730965531706634</v>
      </c>
      <c r="H28" s="14">
        <f t="shared" si="1"/>
        <v>2988.7188631755571</v>
      </c>
      <c r="I28" s="24">
        <f t="shared" si="2"/>
        <v>-0.20988295422048872</v>
      </c>
      <c r="J28" s="29" t="str">
        <f t="shared" si="5"/>
        <v>low</v>
      </c>
      <c r="K28" s="21">
        <f t="shared" si="3"/>
        <v>-1</v>
      </c>
      <c r="L28" s="32">
        <f t="shared" si="6"/>
        <v>18998.953733333332</v>
      </c>
      <c r="M28" s="5">
        <f t="shared" si="4"/>
        <v>50</v>
      </c>
    </row>
    <row r="29" spans="1:13" x14ac:dyDescent="0.2">
      <c r="A29" s="12" t="s">
        <v>112</v>
      </c>
      <c r="B29" s="12" t="s">
        <v>54</v>
      </c>
      <c r="C29" s="11">
        <v>7633226.5599999996</v>
      </c>
      <c r="D29" s="11">
        <v>6985275.4299999997</v>
      </c>
      <c r="E29" s="57">
        <v>369</v>
      </c>
      <c r="F29" s="11">
        <v>2040.49</v>
      </c>
      <c r="G29" s="22">
        <f t="shared" si="0"/>
        <v>0.18083891614269121</v>
      </c>
      <c r="H29" s="14">
        <f t="shared" si="1"/>
        <v>3423.3323515430116</v>
      </c>
      <c r="I29" s="24">
        <f t="shared" si="2"/>
        <v>-9.4985721926127503E-2</v>
      </c>
      <c r="J29" s="29" t="str">
        <f t="shared" si="5"/>
        <v xml:space="preserve"> </v>
      </c>
      <c r="K29" s="21" t="str">
        <f t="shared" si="3"/>
        <v xml:space="preserve"> </v>
      </c>
      <c r="L29" s="32">
        <f t="shared" si="6"/>
        <v>18930.285718157182</v>
      </c>
      <c r="M29" s="5">
        <f t="shared" si="4"/>
        <v>43</v>
      </c>
    </row>
    <row r="30" spans="1:13" x14ac:dyDescent="0.2">
      <c r="A30" s="12" t="s">
        <v>113</v>
      </c>
      <c r="B30" s="12" t="s">
        <v>55</v>
      </c>
      <c r="C30" s="11">
        <v>4651989</v>
      </c>
      <c r="D30" s="11">
        <v>4325214</v>
      </c>
      <c r="E30" s="57">
        <v>260</v>
      </c>
      <c r="F30" s="11">
        <v>1728.25</v>
      </c>
      <c r="G30" s="22">
        <f t="shared" si="0"/>
        <v>0.15044119774338202</v>
      </c>
      <c r="H30" s="14">
        <f t="shared" si="1"/>
        <v>2502.6552871401709</v>
      </c>
      <c r="I30" s="24">
        <f t="shared" si="2"/>
        <v>-0.33838186440237467</v>
      </c>
      <c r="J30" s="29" t="str">
        <f t="shared" si="5"/>
        <v>low</v>
      </c>
      <c r="K30" s="21">
        <f t="shared" si="3"/>
        <v>-1</v>
      </c>
      <c r="L30" s="32">
        <f t="shared" si="6"/>
        <v>16635.438461538462</v>
      </c>
      <c r="M30" s="5">
        <f t="shared" si="4"/>
        <v>57</v>
      </c>
    </row>
    <row r="31" spans="1:13" x14ac:dyDescent="0.2">
      <c r="A31" s="12" t="s">
        <v>114</v>
      </c>
      <c r="B31" s="12" t="s">
        <v>56</v>
      </c>
      <c r="C31" s="11">
        <v>9643957.0600000005</v>
      </c>
      <c r="D31" s="11">
        <v>8904684.25</v>
      </c>
      <c r="E31" s="57">
        <v>454</v>
      </c>
      <c r="F31" s="11">
        <v>2258.5100000000002</v>
      </c>
      <c r="G31" s="22">
        <f t="shared" si="0"/>
        <v>0.20101748497903482</v>
      </c>
      <c r="H31" s="14">
        <f t="shared" si="1"/>
        <v>3942.7251816463063</v>
      </c>
      <c r="I31" s="24">
        <f t="shared" si="2"/>
        <v>4.2324325391015917E-2</v>
      </c>
      <c r="J31" s="29" t="str">
        <f t="shared" si="5"/>
        <v xml:space="preserve"> </v>
      </c>
      <c r="K31" s="21" t="str">
        <f t="shared" si="3"/>
        <v xml:space="preserve"> </v>
      </c>
      <c r="L31" s="32">
        <f t="shared" si="6"/>
        <v>19613.841960352423</v>
      </c>
      <c r="M31" s="5">
        <f t="shared" si="4"/>
        <v>22</v>
      </c>
    </row>
    <row r="32" spans="1:13" x14ac:dyDescent="0.2">
      <c r="A32" s="12" t="s">
        <v>115</v>
      </c>
      <c r="B32" s="12" t="s">
        <v>13</v>
      </c>
      <c r="C32" s="11">
        <v>3425303.21</v>
      </c>
      <c r="D32" s="11">
        <v>3127871.7499999995</v>
      </c>
      <c r="E32" s="57">
        <v>145</v>
      </c>
      <c r="F32" s="11">
        <v>865.14</v>
      </c>
      <c r="G32" s="22">
        <f t="shared" si="0"/>
        <v>0.16760293131747464</v>
      </c>
      <c r="H32" s="14">
        <f t="shared" si="1"/>
        <v>3615.4515454146144</v>
      </c>
      <c r="I32" s="24">
        <f t="shared" si="2"/>
        <v>-4.4195849459472712E-2</v>
      </c>
      <c r="J32" s="29" t="str">
        <f t="shared" si="5"/>
        <v xml:space="preserve"> </v>
      </c>
      <c r="K32" s="21" t="str">
        <f t="shared" si="3"/>
        <v xml:space="preserve"> </v>
      </c>
      <c r="L32" s="32">
        <f t="shared" si="6"/>
        <v>21571.529310344824</v>
      </c>
      <c r="M32" s="5">
        <f t="shared" si="4"/>
        <v>39</v>
      </c>
    </row>
    <row r="33" spans="1:13" x14ac:dyDescent="0.2">
      <c r="A33" s="12" t="s">
        <v>116</v>
      </c>
      <c r="B33" s="12" t="s">
        <v>57</v>
      </c>
      <c r="C33" s="11">
        <v>6376640</v>
      </c>
      <c r="D33" s="11">
        <v>6001955.9999999991</v>
      </c>
      <c r="E33" s="57">
        <v>279</v>
      </c>
      <c r="F33" s="11">
        <v>1602.49</v>
      </c>
      <c r="G33" s="22">
        <f t="shared" si="0"/>
        <v>0.17410405057129841</v>
      </c>
      <c r="H33" s="14">
        <f t="shared" si="1"/>
        <v>3745.393731006121</v>
      </c>
      <c r="I33" s="24">
        <f t="shared" si="2"/>
        <v>-9.8434929810161578E-3</v>
      </c>
      <c r="J33" s="29" t="str">
        <f t="shared" si="5"/>
        <v xml:space="preserve"> </v>
      </c>
      <c r="K33" s="21" t="str">
        <f t="shared" si="3"/>
        <v xml:space="preserve"> </v>
      </c>
      <c r="L33" s="32">
        <f t="shared" si="6"/>
        <v>21512.38709677419</v>
      </c>
      <c r="M33" s="5">
        <f t="shared" si="4"/>
        <v>31</v>
      </c>
    </row>
    <row r="34" spans="1:13" x14ac:dyDescent="0.2">
      <c r="A34" s="12" t="s">
        <v>117</v>
      </c>
      <c r="B34" s="12" t="s">
        <v>58</v>
      </c>
      <c r="C34" s="11">
        <v>4978419.49</v>
      </c>
      <c r="D34" s="11">
        <v>4752389.8499999996</v>
      </c>
      <c r="E34" s="57">
        <v>205</v>
      </c>
      <c r="F34" s="11">
        <v>1524</v>
      </c>
      <c r="G34" s="22">
        <f t="shared" si="0"/>
        <v>0.13451443569553806</v>
      </c>
      <c r="H34" s="14">
        <f t="shared" si="1"/>
        <v>3118.3660433070863</v>
      </c>
      <c r="I34" s="24">
        <f t="shared" si="2"/>
        <v>-0.17560858729313983</v>
      </c>
      <c r="J34" s="29" t="str">
        <f t="shared" si="5"/>
        <v xml:space="preserve"> </v>
      </c>
      <c r="K34" s="21" t="str">
        <f t="shared" si="3"/>
        <v xml:space="preserve"> </v>
      </c>
      <c r="L34" s="32">
        <f t="shared" si="6"/>
        <v>23182.389512195121</v>
      </c>
      <c r="M34" s="5">
        <f t="shared" si="4"/>
        <v>48</v>
      </c>
    </row>
    <row r="35" spans="1:13" x14ac:dyDescent="0.2">
      <c r="A35" s="12" t="s">
        <v>118</v>
      </c>
      <c r="B35" s="12" t="s">
        <v>59</v>
      </c>
      <c r="C35" s="11">
        <v>5342931.12</v>
      </c>
      <c r="D35" s="11">
        <v>5145826.16</v>
      </c>
      <c r="E35" s="57">
        <v>227</v>
      </c>
      <c r="F35" s="11">
        <v>1371.0400000000002</v>
      </c>
      <c r="G35" s="22">
        <f t="shared" si="0"/>
        <v>0.16556774419418832</v>
      </c>
      <c r="H35" s="14">
        <f t="shared" si="1"/>
        <v>3753.2283230248568</v>
      </c>
      <c r="I35" s="24">
        <f t="shared" si="2"/>
        <v>-7.7722895710861904E-3</v>
      </c>
      <c r="J35" s="29" t="str">
        <f t="shared" si="5"/>
        <v xml:space="preserve"> </v>
      </c>
      <c r="K35" s="21" t="str">
        <f t="shared" si="3"/>
        <v xml:space="preserve"> </v>
      </c>
      <c r="L35" s="32">
        <f t="shared" si="6"/>
        <v>22668.837709251104</v>
      </c>
      <c r="M35" s="5">
        <f t="shared" si="4"/>
        <v>30</v>
      </c>
    </row>
    <row r="36" spans="1:13" x14ac:dyDescent="0.2">
      <c r="A36" s="12" t="s">
        <v>119</v>
      </c>
      <c r="B36" s="12" t="s">
        <v>60</v>
      </c>
      <c r="C36" s="11">
        <v>2169892.06</v>
      </c>
      <c r="D36" s="11">
        <v>2046605.63</v>
      </c>
      <c r="E36" s="57">
        <v>143</v>
      </c>
      <c r="F36" s="11">
        <v>798.74</v>
      </c>
      <c r="G36" s="22">
        <f t="shared" si="0"/>
        <v>0.17903197536119389</v>
      </c>
      <c r="H36" s="14">
        <f t="shared" si="1"/>
        <v>2562.2926484212635</v>
      </c>
      <c r="I36" s="24">
        <f t="shared" si="2"/>
        <v>-0.32261574591793613</v>
      </c>
      <c r="J36" s="29" t="str">
        <f t="shared" si="5"/>
        <v>low</v>
      </c>
      <c r="K36" s="21">
        <f t="shared" si="3"/>
        <v>-1</v>
      </c>
      <c r="L36" s="32">
        <f t="shared" si="6"/>
        <v>14311.927482517482</v>
      </c>
      <c r="M36" s="5">
        <f t="shared" si="4"/>
        <v>55</v>
      </c>
    </row>
    <row r="37" spans="1:13" x14ac:dyDescent="0.2">
      <c r="A37" s="12" t="s">
        <v>120</v>
      </c>
      <c r="B37" s="12" t="s">
        <v>61</v>
      </c>
      <c r="C37" s="11">
        <v>2701335</v>
      </c>
      <c r="D37" s="11">
        <v>2530710</v>
      </c>
      <c r="E37" s="57">
        <v>133</v>
      </c>
      <c r="F37" s="11">
        <v>723.93000000000006</v>
      </c>
      <c r="G37" s="22">
        <f t="shared" si="0"/>
        <v>0.18371942038594891</v>
      </c>
      <c r="H37" s="14">
        <f t="shared" si="1"/>
        <v>3495.7937922174792</v>
      </c>
      <c r="I37" s="24">
        <f t="shared" si="2"/>
        <v>-7.5829346883944534E-2</v>
      </c>
      <c r="J37" s="29" t="str">
        <f t="shared" si="5"/>
        <v xml:space="preserve"> </v>
      </c>
      <c r="K37" s="21" t="str">
        <f t="shared" si="3"/>
        <v xml:space="preserve"> </v>
      </c>
      <c r="L37" s="32">
        <f t="shared" si="6"/>
        <v>19027.894736842107</v>
      </c>
      <c r="M37" s="5">
        <f t="shared" si="4"/>
        <v>41</v>
      </c>
    </row>
    <row r="38" spans="1:13" x14ac:dyDescent="0.2">
      <c r="A38" s="12" t="s">
        <v>121</v>
      </c>
      <c r="B38" s="12" t="s">
        <v>62</v>
      </c>
      <c r="C38" s="11">
        <v>6025371.21</v>
      </c>
      <c r="D38" s="11">
        <v>5606890.7299999995</v>
      </c>
      <c r="E38" s="57">
        <v>245</v>
      </c>
      <c r="F38" s="11">
        <v>1529.22</v>
      </c>
      <c r="G38" s="22">
        <f t="shared" si="0"/>
        <v>0.16021239586194269</v>
      </c>
      <c r="H38" s="14">
        <f t="shared" si="1"/>
        <v>3666.5036619976195</v>
      </c>
      <c r="I38" s="24">
        <f t="shared" si="2"/>
        <v>-3.0699381781513754E-2</v>
      </c>
      <c r="J38" s="29" t="str">
        <f t="shared" si="5"/>
        <v xml:space="preserve"> </v>
      </c>
      <c r="K38" s="21" t="str">
        <f>IF(I38&gt;0.2,1,IF(I38&lt;-0.2,-1," "))</f>
        <v xml:space="preserve"> </v>
      </c>
      <c r="L38" s="32">
        <f t="shared" si="6"/>
        <v>22885.268285714283</v>
      </c>
      <c r="M38" s="5">
        <f t="shared" si="4"/>
        <v>37</v>
      </c>
    </row>
    <row r="39" spans="1:13" x14ac:dyDescent="0.2">
      <c r="A39" s="12" t="s">
        <v>122</v>
      </c>
      <c r="B39" s="12" t="s">
        <v>63</v>
      </c>
      <c r="C39" s="11">
        <v>9987385.3200000003</v>
      </c>
      <c r="D39" s="11">
        <v>9442494.9899999984</v>
      </c>
      <c r="E39" s="57">
        <v>569</v>
      </c>
      <c r="F39" s="11">
        <v>2416.0599999999995</v>
      </c>
      <c r="G39" s="22">
        <f t="shared" si="0"/>
        <v>0.23550739633949494</v>
      </c>
      <c r="H39" s="14">
        <f t="shared" si="1"/>
        <v>3908.2204042945955</v>
      </c>
      <c r="I39" s="24">
        <f t="shared" si="2"/>
        <v>3.3202419318710943E-2</v>
      </c>
      <c r="J39" s="29" t="str">
        <f t="shared" si="5"/>
        <v xml:space="preserve"> </v>
      </c>
      <c r="K39" s="21" t="str">
        <f t="shared" si="3"/>
        <v xml:space="preserve"> </v>
      </c>
      <c r="L39" s="32">
        <f t="shared" si="6"/>
        <v>16594.894534270647</v>
      </c>
      <c r="M39" s="5">
        <f t="shared" si="4"/>
        <v>25</v>
      </c>
    </row>
    <row r="40" spans="1:13" x14ac:dyDescent="0.2">
      <c r="A40" s="12" t="s">
        <v>123</v>
      </c>
      <c r="B40" s="12" t="s">
        <v>64</v>
      </c>
      <c r="C40" s="11">
        <v>5319001.54</v>
      </c>
      <c r="D40" s="11">
        <v>5087508.7300000004</v>
      </c>
      <c r="E40" s="57">
        <v>211</v>
      </c>
      <c r="F40" s="11">
        <v>1373.52</v>
      </c>
      <c r="G40" s="22">
        <f t="shared" si="0"/>
        <v>0.15361989632477138</v>
      </c>
      <c r="H40" s="14">
        <f t="shared" si="1"/>
        <v>3703.9931926728409</v>
      </c>
      <c r="I40" s="24">
        <f t="shared" si="2"/>
        <v>-2.0788407019138998E-2</v>
      </c>
      <c r="J40" s="29" t="str">
        <f>IF(I40&gt;0.2,"HIGH",IF(I40&lt;-0.2,"low"," "))</f>
        <v xml:space="preserve"> </v>
      </c>
      <c r="K40" s="21" t="str">
        <f t="shared" si="3"/>
        <v xml:space="preserve"> </v>
      </c>
      <c r="L40" s="32">
        <f t="shared" si="6"/>
        <v>24111.415781990523</v>
      </c>
      <c r="M40" s="5">
        <f t="shared" si="4"/>
        <v>35</v>
      </c>
    </row>
    <row r="41" spans="1:13" x14ac:dyDescent="0.2">
      <c r="A41" s="12" t="s">
        <v>124</v>
      </c>
      <c r="B41" s="12" t="s">
        <v>156</v>
      </c>
      <c r="C41" s="11">
        <v>2815608.96</v>
      </c>
      <c r="D41" s="11">
        <v>2557764.5699999998</v>
      </c>
      <c r="E41" s="57">
        <v>107</v>
      </c>
      <c r="F41" s="11">
        <v>718.17000000000007</v>
      </c>
      <c r="G41" s="22">
        <f t="shared" ref="G41:G66" si="7">+E41/F41</f>
        <v>0.14898979350293104</v>
      </c>
      <c r="H41" s="14">
        <f t="shared" ref="H41:H66" si="8">+D41/F41</f>
        <v>3561.50294498517</v>
      </c>
      <c r="I41" s="24">
        <f t="shared" ref="I41:I66" si="9">(H41-$H$68)/$H$68</f>
        <v>-5.8458050337731805E-2</v>
      </c>
      <c r="J41" s="29" t="str">
        <f t="shared" si="5"/>
        <v xml:space="preserve"> </v>
      </c>
      <c r="K41" s="21" t="str">
        <f t="shared" si="3"/>
        <v xml:space="preserve"> </v>
      </c>
      <c r="L41" s="32">
        <f t="shared" si="6"/>
        <v>23904.341775700934</v>
      </c>
      <c r="M41" s="5">
        <f t="shared" ref="M41:M66" si="10">RANK(I41,$I$9:$I$66)</f>
        <v>40</v>
      </c>
    </row>
    <row r="42" spans="1:13" x14ac:dyDescent="0.2">
      <c r="A42" s="12" t="s">
        <v>125</v>
      </c>
      <c r="B42" s="12" t="s">
        <v>65</v>
      </c>
      <c r="C42" s="11">
        <v>3947920.97</v>
      </c>
      <c r="D42" s="11">
        <v>3721840.0300000003</v>
      </c>
      <c r="E42" s="57">
        <v>203</v>
      </c>
      <c r="F42" s="11">
        <v>979.6099999999999</v>
      </c>
      <c r="G42" s="22">
        <f t="shared" si="7"/>
        <v>0.20722532436377744</v>
      </c>
      <c r="H42" s="14">
        <f t="shared" si="8"/>
        <v>3799.3079184573457</v>
      </c>
      <c r="I42" s="24">
        <f t="shared" si="9"/>
        <v>4.4096102597827929E-3</v>
      </c>
      <c r="J42" s="29" t="str">
        <f t="shared" si="5"/>
        <v xml:space="preserve"> </v>
      </c>
      <c r="K42" s="21" t="str">
        <f t="shared" si="3"/>
        <v xml:space="preserve"> </v>
      </c>
      <c r="L42" s="32">
        <f t="shared" si="6"/>
        <v>18334.18733990148</v>
      </c>
      <c r="M42" s="5">
        <f t="shared" si="10"/>
        <v>28</v>
      </c>
    </row>
    <row r="43" spans="1:13" x14ac:dyDescent="0.2">
      <c r="A43" s="12" t="s">
        <v>126</v>
      </c>
      <c r="B43" s="12" t="s">
        <v>66</v>
      </c>
      <c r="C43" s="11">
        <v>5295506.22</v>
      </c>
      <c r="D43" s="11">
        <v>5008897.67</v>
      </c>
      <c r="E43" s="57">
        <v>199</v>
      </c>
      <c r="F43" s="11">
        <v>1071.75</v>
      </c>
      <c r="G43" s="22">
        <f t="shared" si="7"/>
        <v>0.18567763004432003</v>
      </c>
      <c r="H43" s="14">
        <f t="shared" si="8"/>
        <v>4673.5690879402846</v>
      </c>
      <c r="I43" s="24">
        <f t="shared" si="9"/>
        <v>0.23553494659792487</v>
      </c>
      <c r="J43" s="29" t="str">
        <f t="shared" si="5"/>
        <v>HIGH</v>
      </c>
      <c r="K43" s="21">
        <f t="shared" si="3"/>
        <v>1</v>
      </c>
      <c r="L43" s="32">
        <f t="shared" si="6"/>
        <v>25170.340050251256</v>
      </c>
      <c r="M43" s="5">
        <f t="shared" si="10"/>
        <v>6</v>
      </c>
    </row>
    <row r="44" spans="1:13" x14ac:dyDescent="0.2">
      <c r="A44" s="12" t="s">
        <v>127</v>
      </c>
      <c r="B44" s="12" t="s">
        <v>67</v>
      </c>
      <c r="C44" s="11">
        <v>6106685.3099999996</v>
      </c>
      <c r="D44" s="11">
        <v>5626606.2500000009</v>
      </c>
      <c r="E44" s="57">
        <v>229</v>
      </c>
      <c r="F44" s="11">
        <v>1432.35</v>
      </c>
      <c r="G44" s="22">
        <f t="shared" si="7"/>
        <v>0.15987712500436346</v>
      </c>
      <c r="H44" s="14">
        <f t="shared" si="8"/>
        <v>3928.234195552764</v>
      </c>
      <c r="I44" s="24">
        <f t="shared" si="9"/>
        <v>3.8493394598650844E-2</v>
      </c>
      <c r="J44" s="29" t="str">
        <f t="shared" si="5"/>
        <v xml:space="preserve"> </v>
      </c>
      <c r="K44" s="21" t="str">
        <f t="shared" si="3"/>
        <v xml:space="preserve"> </v>
      </c>
      <c r="L44" s="32">
        <f t="shared" si="6"/>
        <v>24570.332969432318</v>
      </c>
      <c r="M44" s="5">
        <f t="shared" si="10"/>
        <v>23</v>
      </c>
    </row>
    <row r="45" spans="1:13" x14ac:dyDescent="0.2">
      <c r="A45" s="12" t="s">
        <v>128</v>
      </c>
      <c r="B45" s="12" t="s">
        <v>68</v>
      </c>
      <c r="C45" s="11">
        <v>3258205.02</v>
      </c>
      <c r="D45" s="11">
        <v>2967898.43</v>
      </c>
      <c r="E45" s="57">
        <v>145</v>
      </c>
      <c r="F45" s="11">
        <v>1020.29</v>
      </c>
      <c r="G45" s="22">
        <f t="shared" si="7"/>
        <v>0.14211645708573054</v>
      </c>
      <c r="H45" s="14">
        <f t="shared" si="8"/>
        <v>2908.8773093924278</v>
      </c>
      <c r="I45" s="24">
        <f t="shared" si="9"/>
        <v>-0.23099038368896144</v>
      </c>
      <c r="J45" s="29" t="str">
        <f t="shared" si="5"/>
        <v>low</v>
      </c>
      <c r="K45" s="21">
        <f t="shared" si="3"/>
        <v>-1</v>
      </c>
      <c r="L45" s="32">
        <f t="shared" si="6"/>
        <v>20468.26503448276</v>
      </c>
      <c r="M45" s="5">
        <f t="shared" si="10"/>
        <v>52</v>
      </c>
    </row>
    <row r="46" spans="1:13" x14ac:dyDescent="0.2">
      <c r="A46" s="12" t="s">
        <v>129</v>
      </c>
      <c r="B46" s="12" t="s">
        <v>69</v>
      </c>
      <c r="C46" s="11">
        <v>2126959.7000000002</v>
      </c>
      <c r="D46" s="11">
        <v>1881133.63</v>
      </c>
      <c r="E46" s="57">
        <v>107</v>
      </c>
      <c r="F46" s="11">
        <v>646.95999999999992</v>
      </c>
      <c r="G46" s="22">
        <f t="shared" si="7"/>
        <v>0.16538889575862498</v>
      </c>
      <c r="H46" s="14">
        <f t="shared" si="8"/>
        <v>2907.6505966365776</v>
      </c>
      <c r="I46" s="24">
        <f t="shared" si="9"/>
        <v>-0.23131468540586586</v>
      </c>
      <c r="J46" s="29" t="str">
        <f t="shared" si="5"/>
        <v>low</v>
      </c>
      <c r="K46" s="21">
        <f t="shared" si="3"/>
        <v>-1</v>
      </c>
      <c r="L46" s="32">
        <f t="shared" si="6"/>
        <v>17580.688130841121</v>
      </c>
      <c r="M46" s="5">
        <f t="shared" si="10"/>
        <v>53</v>
      </c>
    </row>
    <row r="47" spans="1:13" x14ac:dyDescent="0.2">
      <c r="A47" s="12" t="s">
        <v>130</v>
      </c>
      <c r="B47" s="12" t="s">
        <v>14</v>
      </c>
      <c r="C47" s="11">
        <v>8041458.4500000002</v>
      </c>
      <c r="D47" s="11">
        <v>7597851.5700000003</v>
      </c>
      <c r="E47" s="57">
        <v>304</v>
      </c>
      <c r="F47" s="11">
        <v>1887.65</v>
      </c>
      <c r="G47" s="22">
        <f t="shared" si="7"/>
        <v>0.16104680422747861</v>
      </c>
      <c r="H47" s="14">
        <f t="shared" si="8"/>
        <v>4025.0319550764179</v>
      </c>
      <c r="I47" s="24">
        <f t="shared" si="9"/>
        <v>6.4083476267169578E-2</v>
      </c>
      <c r="J47" s="29" t="str">
        <f t="shared" si="5"/>
        <v xml:space="preserve"> </v>
      </c>
      <c r="K47" s="21" t="str">
        <f t="shared" si="3"/>
        <v xml:space="preserve"> </v>
      </c>
      <c r="L47" s="32">
        <f t="shared" si="6"/>
        <v>24992.932796052632</v>
      </c>
      <c r="M47" s="5">
        <f t="shared" si="10"/>
        <v>19</v>
      </c>
    </row>
    <row r="48" spans="1:13" x14ac:dyDescent="0.2">
      <c r="A48" s="12" t="s">
        <v>131</v>
      </c>
      <c r="B48" s="12" t="s">
        <v>70</v>
      </c>
      <c r="C48" s="11">
        <v>1937736.04</v>
      </c>
      <c r="D48" s="11">
        <v>1784138.77</v>
      </c>
      <c r="E48" s="57">
        <v>70</v>
      </c>
      <c r="F48" s="11">
        <v>477.42000000000007</v>
      </c>
      <c r="G48" s="22">
        <f t="shared" si="7"/>
        <v>0.14662142348456284</v>
      </c>
      <c r="H48" s="14">
        <f t="shared" si="8"/>
        <v>3737.0423735913864</v>
      </c>
      <c r="I48" s="24">
        <f t="shared" si="9"/>
        <v>-1.205131183279262E-2</v>
      </c>
      <c r="J48" s="29" t="str">
        <f t="shared" si="5"/>
        <v xml:space="preserve"> </v>
      </c>
      <c r="K48" s="21" t="str">
        <f t="shared" si="3"/>
        <v xml:space="preserve"> </v>
      </c>
      <c r="L48" s="32">
        <f t="shared" si="6"/>
        <v>25487.696714285714</v>
      </c>
      <c r="M48" s="5">
        <f t="shared" si="10"/>
        <v>33</v>
      </c>
    </row>
    <row r="49" spans="1:13" x14ac:dyDescent="0.2">
      <c r="A49" s="12" t="s">
        <v>132</v>
      </c>
      <c r="B49" s="12" t="s">
        <v>71</v>
      </c>
      <c r="C49" s="11">
        <v>7008757.2699999996</v>
      </c>
      <c r="D49" s="11">
        <v>6398188.8700000001</v>
      </c>
      <c r="E49" s="57">
        <v>274</v>
      </c>
      <c r="F49" s="11">
        <v>1708.96</v>
      </c>
      <c r="G49" s="22">
        <f t="shared" si="7"/>
        <v>0.16033142964141933</v>
      </c>
      <c r="H49" s="14">
        <f t="shared" si="8"/>
        <v>3743.9079147551729</v>
      </c>
      <c r="I49" s="24">
        <f t="shared" si="9"/>
        <v>-1.0236292973425935E-2</v>
      </c>
      <c r="J49" s="29" t="str">
        <f t="shared" si="5"/>
        <v xml:space="preserve"> </v>
      </c>
      <c r="K49" s="21" t="str">
        <f t="shared" si="3"/>
        <v xml:space="preserve"> </v>
      </c>
      <c r="L49" s="32">
        <f t="shared" si="6"/>
        <v>23351.054270072993</v>
      </c>
      <c r="M49" s="5">
        <f t="shared" si="10"/>
        <v>32</v>
      </c>
    </row>
    <row r="50" spans="1:13" x14ac:dyDescent="0.2">
      <c r="A50" s="12" t="s">
        <v>133</v>
      </c>
      <c r="B50" s="12" t="s">
        <v>72</v>
      </c>
      <c r="C50" s="11">
        <v>2988487</v>
      </c>
      <c r="D50" s="11">
        <v>2765989</v>
      </c>
      <c r="E50" s="57">
        <v>112</v>
      </c>
      <c r="F50" s="11">
        <v>626.56999999999994</v>
      </c>
      <c r="G50" s="22">
        <f t="shared" si="7"/>
        <v>0.17875097754440847</v>
      </c>
      <c r="H50" s="14">
        <f t="shared" si="8"/>
        <v>4414.493193098936</v>
      </c>
      <c r="I50" s="24">
        <f t="shared" si="9"/>
        <v>0.16704396767485793</v>
      </c>
      <c r="J50" s="29" t="str">
        <f t="shared" si="5"/>
        <v xml:space="preserve"> </v>
      </c>
      <c r="K50" s="21" t="str">
        <f t="shared" si="3"/>
        <v xml:space="preserve"> </v>
      </c>
      <c r="L50" s="32">
        <f t="shared" si="6"/>
        <v>24696.330357142859</v>
      </c>
      <c r="M50" s="5">
        <f t="shared" si="10"/>
        <v>13</v>
      </c>
    </row>
    <row r="51" spans="1:13" x14ac:dyDescent="0.2">
      <c r="A51" s="12" t="s">
        <v>134</v>
      </c>
      <c r="B51" s="12" t="s">
        <v>15</v>
      </c>
      <c r="C51" s="11">
        <v>3598907.81</v>
      </c>
      <c r="D51" s="11">
        <v>3304042.1</v>
      </c>
      <c r="E51" s="57">
        <v>100</v>
      </c>
      <c r="F51" s="11">
        <v>993.18</v>
      </c>
      <c r="G51" s="22">
        <f t="shared" si="7"/>
        <v>0.10068668317928271</v>
      </c>
      <c r="H51" s="14">
        <f t="shared" si="8"/>
        <v>3326.7304013371195</v>
      </c>
      <c r="I51" s="24">
        <f t="shared" si="9"/>
        <v>-0.12052403817716509</v>
      </c>
      <c r="J51" s="29" t="str">
        <f t="shared" si="5"/>
        <v xml:space="preserve"> </v>
      </c>
      <c r="K51" s="21" t="str">
        <f t="shared" si="3"/>
        <v xml:space="preserve"> </v>
      </c>
      <c r="L51" s="32">
        <f t="shared" si="6"/>
        <v>33040.421000000002</v>
      </c>
      <c r="M51" s="5">
        <f t="shared" si="10"/>
        <v>45</v>
      </c>
    </row>
    <row r="52" spans="1:13" x14ac:dyDescent="0.2">
      <c r="A52" s="12" t="s">
        <v>135</v>
      </c>
      <c r="B52" s="12" t="s">
        <v>73</v>
      </c>
      <c r="C52" s="11">
        <v>4043172</v>
      </c>
      <c r="D52" s="11">
        <v>3778031</v>
      </c>
      <c r="E52" s="57">
        <v>157</v>
      </c>
      <c r="F52" s="11">
        <v>897.14</v>
      </c>
      <c r="G52" s="22">
        <f t="shared" si="7"/>
        <v>0.17500055732661568</v>
      </c>
      <c r="H52" s="14">
        <f t="shared" si="8"/>
        <v>4211.1944624027465</v>
      </c>
      <c r="I52" s="24">
        <f t="shared" si="9"/>
        <v>0.11329860055868621</v>
      </c>
      <c r="J52" s="29" t="str">
        <f t="shared" si="5"/>
        <v xml:space="preserve"> </v>
      </c>
      <c r="K52" s="21" t="str">
        <f t="shared" si="3"/>
        <v xml:space="preserve"> </v>
      </c>
      <c r="L52" s="32">
        <f t="shared" si="6"/>
        <v>24063.891719745225</v>
      </c>
      <c r="M52" s="5">
        <f t="shared" si="10"/>
        <v>17</v>
      </c>
    </row>
    <row r="53" spans="1:13" x14ac:dyDescent="0.2">
      <c r="A53" s="12" t="s">
        <v>136</v>
      </c>
      <c r="B53" s="12" t="s">
        <v>74</v>
      </c>
      <c r="C53" s="11">
        <v>5770118.0800000001</v>
      </c>
      <c r="D53" s="11">
        <v>5487765.4100000001</v>
      </c>
      <c r="E53" s="57">
        <v>235</v>
      </c>
      <c r="F53" s="11">
        <v>1196.9000000000001</v>
      </c>
      <c r="G53" s="22">
        <f t="shared" si="7"/>
        <v>0.19634054641156318</v>
      </c>
      <c r="H53" s="14">
        <f t="shared" si="8"/>
        <v>4584.9823794803242</v>
      </c>
      <c r="I53" s="24">
        <f t="shared" si="9"/>
        <v>0.21211559148690406</v>
      </c>
      <c r="J53" s="29" t="str">
        <f t="shared" si="5"/>
        <v>HIGH</v>
      </c>
      <c r="K53" s="21">
        <f t="shared" si="3"/>
        <v>1</v>
      </c>
      <c r="L53" s="32">
        <f t="shared" si="6"/>
        <v>23352.193234042556</v>
      </c>
      <c r="M53" s="5">
        <f t="shared" si="10"/>
        <v>9</v>
      </c>
    </row>
    <row r="54" spans="1:13" x14ac:dyDescent="0.2">
      <c r="A54" s="12" t="s">
        <v>137</v>
      </c>
      <c r="B54" s="12" t="s">
        <v>75</v>
      </c>
      <c r="C54" s="11">
        <v>10446272.109999999</v>
      </c>
      <c r="D54" s="11">
        <v>9672756.7399999984</v>
      </c>
      <c r="E54" s="57">
        <v>395</v>
      </c>
      <c r="F54" s="11">
        <v>2265.56</v>
      </c>
      <c r="G54" s="22">
        <f t="shared" si="7"/>
        <v>0.17434982962269815</v>
      </c>
      <c r="H54" s="14">
        <f t="shared" si="8"/>
        <v>4269.4771888627974</v>
      </c>
      <c r="I54" s="24">
        <f t="shared" si="9"/>
        <v>0.12870659902183434</v>
      </c>
      <c r="J54" s="29" t="str">
        <f t="shared" si="5"/>
        <v xml:space="preserve"> </v>
      </c>
      <c r="K54" s="21" t="str">
        <f t="shared" si="3"/>
        <v xml:space="preserve"> </v>
      </c>
      <c r="L54" s="32">
        <f t="shared" si="6"/>
        <v>24487.99174683544</v>
      </c>
      <c r="M54" s="5">
        <f t="shared" si="10"/>
        <v>15</v>
      </c>
    </row>
    <row r="55" spans="1:13" x14ac:dyDescent="0.2">
      <c r="A55" s="12" t="s">
        <v>138</v>
      </c>
      <c r="B55" s="12" t="s">
        <v>76</v>
      </c>
      <c r="C55" s="11">
        <v>2772415.51</v>
      </c>
      <c r="D55" s="11">
        <v>2592300.88</v>
      </c>
      <c r="E55" s="57">
        <v>100</v>
      </c>
      <c r="F55" s="11">
        <v>649.5</v>
      </c>
      <c r="G55" s="22">
        <f t="shared" si="7"/>
        <v>0.15396458814472672</v>
      </c>
      <c r="H55" s="14">
        <f t="shared" si="8"/>
        <v>3991.225373364126</v>
      </c>
      <c r="I55" s="24">
        <f t="shared" si="9"/>
        <v>5.5146149709114266E-2</v>
      </c>
      <c r="J55" s="29" t="str">
        <f t="shared" si="5"/>
        <v xml:space="preserve"> </v>
      </c>
      <c r="K55" s="21" t="str">
        <f t="shared" si="3"/>
        <v xml:space="preserve"> </v>
      </c>
      <c r="L55" s="32">
        <f t="shared" si="6"/>
        <v>25923.0088</v>
      </c>
      <c r="M55" s="5">
        <f t="shared" si="10"/>
        <v>21</v>
      </c>
    </row>
    <row r="56" spans="1:13" x14ac:dyDescent="0.2">
      <c r="A56" s="12" t="s">
        <v>139</v>
      </c>
      <c r="B56" s="12" t="s">
        <v>77</v>
      </c>
      <c r="C56" s="11">
        <v>3296607.43</v>
      </c>
      <c r="D56" s="11">
        <v>3009026.4400000004</v>
      </c>
      <c r="E56" s="57">
        <v>104</v>
      </c>
      <c r="F56" s="11">
        <v>818.48</v>
      </c>
      <c r="G56" s="22">
        <f t="shared" si="7"/>
        <v>0.12706480304955528</v>
      </c>
      <c r="H56" s="14">
        <f t="shared" si="8"/>
        <v>3676.3591535529276</v>
      </c>
      <c r="I56" s="24">
        <f t="shared" si="9"/>
        <v>-2.8093920301570065E-2</v>
      </c>
      <c r="J56" s="29" t="str">
        <f>IF(I56&gt;0.2,"HIGH",IF(I56&lt;-0.2,"low"," "))</f>
        <v xml:space="preserve"> </v>
      </c>
      <c r="K56" s="21" t="str">
        <f t="shared" si="3"/>
        <v xml:space="preserve"> </v>
      </c>
      <c r="L56" s="32">
        <f t="shared" si="6"/>
        <v>28932.946538461543</v>
      </c>
      <c r="M56" s="5">
        <f t="shared" si="10"/>
        <v>36</v>
      </c>
    </row>
    <row r="57" spans="1:13" x14ac:dyDescent="0.2">
      <c r="A57" s="12" t="s">
        <v>140</v>
      </c>
      <c r="B57" s="12" t="s">
        <v>78</v>
      </c>
      <c r="C57" s="11">
        <v>5472158.1500000004</v>
      </c>
      <c r="D57" s="11">
        <v>5243852.38</v>
      </c>
      <c r="E57" s="57">
        <v>170</v>
      </c>
      <c r="F57" s="11">
        <v>1348.03</v>
      </c>
      <c r="G57" s="22">
        <f t="shared" si="7"/>
        <v>0.12610995304258807</v>
      </c>
      <c r="H57" s="14">
        <f t="shared" si="8"/>
        <v>3890.01163178861</v>
      </c>
      <c r="I57" s="24">
        <f t="shared" si="9"/>
        <v>2.8388630468590061E-2</v>
      </c>
      <c r="J57" s="29" t="str">
        <f t="shared" si="5"/>
        <v xml:space="preserve"> </v>
      </c>
      <c r="K57" s="21" t="str">
        <f t="shared" si="3"/>
        <v xml:space="preserve"> </v>
      </c>
      <c r="L57" s="32">
        <f t="shared" si="6"/>
        <v>30846.190470588233</v>
      </c>
      <c r="M57" s="5">
        <f t="shared" si="10"/>
        <v>26</v>
      </c>
    </row>
    <row r="58" spans="1:13" x14ac:dyDescent="0.2">
      <c r="A58" s="12" t="s">
        <v>141</v>
      </c>
      <c r="B58" s="12" t="s">
        <v>16</v>
      </c>
      <c r="C58" s="11">
        <v>6481818</v>
      </c>
      <c r="D58" s="11">
        <v>6213076</v>
      </c>
      <c r="E58" s="57">
        <v>300</v>
      </c>
      <c r="F58" s="11">
        <v>1283.43</v>
      </c>
      <c r="G58" s="22">
        <f t="shared" si="7"/>
        <v>0.23374862672681798</v>
      </c>
      <c r="H58" s="14">
        <f t="shared" si="8"/>
        <v>4840.9932758311706</v>
      </c>
      <c r="I58" s="24">
        <f t="shared" si="9"/>
        <v>0.27979628758863495</v>
      </c>
      <c r="J58" s="29" t="str">
        <f t="shared" si="5"/>
        <v>HIGH</v>
      </c>
      <c r="K58" s="21">
        <f t="shared" si="3"/>
        <v>1</v>
      </c>
      <c r="L58" s="32">
        <f t="shared" si="6"/>
        <v>20710.253333333334</v>
      </c>
      <c r="M58" s="5">
        <f t="shared" si="10"/>
        <v>2</v>
      </c>
    </row>
    <row r="59" spans="1:13" x14ac:dyDescent="0.2">
      <c r="A59" s="12" t="s">
        <v>142</v>
      </c>
      <c r="B59" s="12" t="s">
        <v>79</v>
      </c>
      <c r="C59" s="11">
        <v>1616755.87</v>
      </c>
      <c r="D59" s="11">
        <v>1483411.77</v>
      </c>
      <c r="E59" s="57">
        <v>65</v>
      </c>
      <c r="F59" s="11">
        <v>581.46</v>
      </c>
      <c r="G59" s="22">
        <f t="shared" si="7"/>
        <v>0.11178756922230247</v>
      </c>
      <c r="H59" s="14">
        <f t="shared" si="8"/>
        <v>2551.184552677742</v>
      </c>
      <c r="I59" s="24">
        <f t="shared" si="9"/>
        <v>-0.32555235394127552</v>
      </c>
      <c r="J59" s="29" t="str">
        <f t="shared" si="5"/>
        <v>low</v>
      </c>
      <c r="K59" s="21">
        <f t="shared" si="3"/>
        <v>-1</v>
      </c>
      <c r="L59" s="32">
        <f t="shared" si="6"/>
        <v>22821.719538461537</v>
      </c>
      <c r="M59" s="5">
        <f t="shared" si="10"/>
        <v>56</v>
      </c>
    </row>
    <row r="60" spans="1:13" x14ac:dyDescent="0.2">
      <c r="A60" s="12" t="s">
        <v>143</v>
      </c>
      <c r="B60" s="12" t="s">
        <v>17</v>
      </c>
      <c r="C60" s="11">
        <v>6258543</v>
      </c>
      <c r="D60" s="11">
        <v>5931370</v>
      </c>
      <c r="E60" s="57">
        <v>233</v>
      </c>
      <c r="F60" s="11">
        <v>1169.79</v>
      </c>
      <c r="G60" s="22">
        <f t="shared" si="7"/>
        <v>0.19918104959009739</v>
      </c>
      <c r="H60" s="14">
        <f t="shared" si="8"/>
        <v>5070.4570905889095</v>
      </c>
      <c r="I60" s="24">
        <f t="shared" si="9"/>
        <v>0.34045882552873558</v>
      </c>
      <c r="J60" s="29" t="str">
        <f t="shared" si="5"/>
        <v>HIGH</v>
      </c>
      <c r="K60" s="21">
        <f t="shared" si="3"/>
        <v>1</v>
      </c>
      <c r="L60" s="32">
        <f t="shared" si="6"/>
        <v>25456.523605150214</v>
      </c>
      <c r="M60" s="5">
        <f t="shared" si="10"/>
        <v>1</v>
      </c>
    </row>
    <row r="61" spans="1:13" x14ac:dyDescent="0.2">
      <c r="A61" s="12" t="s">
        <v>144</v>
      </c>
      <c r="B61" s="12" t="s">
        <v>80</v>
      </c>
      <c r="C61" s="11">
        <v>1867928.85</v>
      </c>
      <c r="D61" s="11">
        <v>1741921.1</v>
      </c>
      <c r="E61" s="57">
        <v>75</v>
      </c>
      <c r="F61" s="11">
        <v>366.32000000000005</v>
      </c>
      <c r="G61" s="22">
        <f t="shared" si="7"/>
        <v>0.20473902598820701</v>
      </c>
      <c r="H61" s="14">
        <f t="shared" si="8"/>
        <v>4755.1897248307487</v>
      </c>
      <c r="I61" s="24">
        <f t="shared" si="9"/>
        <v>0.25711270598142683</v>
      </c>
      <c r="J61" s="29" t="str">
        <f t="shared" si="5"/>
        <v>HIGH</v>
      </c>
      <c r="K61" s="21">
        <f t="shared" si="3"/>
        <v>1</v>
      </c>
      <c r="L61" s="32">
        <f t="shared" si="6"/>
        <v>23225.614666666668</v>
      </c>
      <c r="M61" s="5">
        <f t="shared" si="10"/>
        <v>4</v>
      </c>
    </row>
    <row r="62" spans="1:13" x14ac:dyDescent="0.2">
      <c r="A62" s="12" t="s">
        <v>145</v>
      </c>
      <c r="B62" s="12" t="s">
        <v>81</v>
      </c>
      <c r="C62" s="11">
        <v>4951051.21</v>
      </c>
      <c r="D62" s="11">
        <v>4857688.21</v>
      </c>
      <c r="E62" s="57">
        <v>198</v>
      </c>
      <c r="F62" s="11">
        <v>1208.5999999999999</v>
      </c>
      <c r="G62" s="22">
        <f t="shared" si="7"/>
        <v>0.16382591428098628</v>
      </c>
      <c r="H62" s="14">
        <f t="shared" si="8"/>
        <v>4019.2687489657455</v>
      </c>
      <c r="I62" s="24">
        <f t="shared" si="9"/>
        <v>6.2559877830900251E-2</v>
      </c>
      <c r="J62" s="29" t="str">
        <f t="shared" si="5"/>
        <v xml:space="preserve"> </v>
      </c>
      <c r="K62" s="21" t="str">
        <f t="shared" si="3"/>
        <v xml:space="preserve"> </v>
      </c>
      <c r="L62" s="32">
        <f t="shared" si="6"/>
        <v>24533.778838383838</v>
      </c>
      <c r="M62" s="5">
        <f t="shared" si="10"/>
        <v>20</v>
      </c>
    </row>
    <row r="63" spans="1:13" x14ac:dyDescent="0.2">
      <c r="A63" s="12" t="s">
        <v>146</v>
      </c>
      <c r="B63" s="12" t="s">
        <v>82</v>
      </c>
      <c r="C63" s="11">
        <v>1486072.25</v>
      </c>
      <c r="D63" s="11">
        <v>1356847.1099999999</v>
      </c>
      <c r="E63" s="57">
        <v>66</v>
      </c>
      <c r="F63" s="11">
        <v>371.91</v>
      </c>
      <c r="G63" s="22">
        <f t="shared" si="7"/>
        <v>0.1774622892635315</v>
      </c>
      <c r="H63" s="14">
        <f t="shared" si="8"/>
        <v>3648.3211260788894</v>
      </c>
      <c r="I63" s="24">
        <f t="shared" si="9"/>
        <v>-3.5506234557763985E-2</v>
      </c>
      <c r="J63" s="29" t="str">
        <f t="shared" si="5"/>
        <v xml:space="preserve"> </v>
      </c>
      <c r="K63" s="21" t="str">
        <f t="shared" si="3"/>
        <v xml:space="preserve"> </v>
      </c>
      <c r="L63" s="32">
        <f t="shared" si="6"/>
        <v>20558.289545454543</v>
      </c>
      <c r="M63" s="5">
        <f t="shared" si="10"/>
        <v>38</v>
      </c>
    </row>
    <row r="64" spans="1:13" x14ac:dyDescent="0.2">
      <c r="A64" s="12" t="s">
        <v>147</v>
      </c>
      <c r="B64" s="12" t="s">
        <v>83</v>
      </c>
      <c r="C64" s="11">
        <v>10427497.43</v>
      </c>
      <c r="D64" s="11">
        <v>9939811.5199999996</v>
      </c>
      <c r="E64" s="57">
        <v>465</v>
      </c>
      <c r="F64" s="11">
        <v>2201.8000000000002</v>
      </c>
      <c r="G64" s="22">
        <f t="shared" si="7"/>
        <v>0.21119084385502768</v>
      </c>
      <c r="H64" s="14">
        <f t="shared" si="8"/>
        <v>4514.4025433736033</v>
      </c>
      <c r="I64" s="24">
        <f t="shared" si="9"/>
        <v>0.19345664959599906</v>
      </c>
      <c r="J64" s="29" t="str">
        <f t="shared" si="5"/>
        <v xml:space="preserve"> </v>
      </c>
      <c r="K64" s="21" t="str">
        <f t="shared" si="3"/>
        <v xml:space="preserve"> </v>
      </c>
      <c r="L64" s="32">
        <f t="shared" si="6"/>
        <v>21375.938752688173</v>
      </c>
      <c r="M64" s="5">
        <f t="shared" si="10"/>
        <v>10</v>
      </c>
    </row>
    <row r="65" spans="1:13" x14ac:dyDescent="0.2">
      <c r="A65" s="48" t="s">
        <v>148</v>
      </c>
      <c r="B65" s="18" t="s">
        <v>89</v>
      </c>
      <c r="C65" s="11">
        <v>4612937.16</v>
      </c>
      <c r="D65" s="11">
        <v>4232691.8199999994</v>
      </c>
      <c r="E65" s="57">
        <v>193</v>
      </c>
      <c r="F65" s="11">
        <v>978.36</v>
      </c>
      <c r="G65" s="22">
        <f t="shared" si="7"/>
        <v>0.19726889897379288</v>
      </c>
      <c r="H65" s="14">
        <f t="shared" si="8"/>
        <v>4326.3132384807222</v>
      </c>
      <c r="I65" s="24">
        <f t="shared" si="9"/>
        <v>0.1437321446397912</v>
      </c>
      <c r="J65" s="29" t="str">
        <f>IF(I65&gt;0.2,"HIGH",IF(I65&lt;-0.2,"low"," "))</f>
        <v xml:space="preserve"> </v>
      </c>
      <c r="K65" s="21" t="str">
        <f>IF(I65&gt;0.2,1,IF(I65&lt;-0.2,-1," "))</f>
        <v xml:space="preserve"> </v>
      </c>
      <c r="L65" s="32">
        <f>+D65/E65</f>
        <v>21931.045699481863</v>
      </c>
      <c r="M65" s="5">
        <f t="shared" si="10"/>
        <v>14</v>
      </c>
    </row>
    <row r="66" spans="1:13" x14ac:dyDescent="0.2">
      <c r="A66" s="49" t="s">
        <v>149</v>
      </c>
      <c r="B66" s="12" t="s">
        <v>18</v>
      </c>
      <c r="C66" s="11">
        <v>1432030.5</v>
      </c>
      <c r="D66" s="11">
        <v>1301558.3800000001</v>
      </c>
      <c r="E66" s="57">
        <v>55</v>
      </c>
      <c r="F66" s="11">
        <v>278.7</v>
      </c>
      <c r="G66" s="22">
        <f t="shared" si="7"/>
        <v>0.1973448152134912</v>
      </c>
      <c r="H66" s="14">
        <f t="shared" si="8"/>
        <v>4670.1054180122001</v>
      </c>
      <c r="I66" s="24">
        <f t="shared" si="9"/>
        <v>0.23461926841726599</v>
      </c>
      <c r="J66" s="29" t="str">
        <f t="shared" si="5"/>
        <v>HIGH</v>
      </c>
      <c r="K66" s="21">
        <f t="shared" si="3"/>
        <v>1</v>
      </c>
      <c r="L66" s="32">
        <f t="shared" si="6"/>
        <v>23664.697818181819</v>
      </c>
      <c r="M66" s="5">
        <f t="shared" si="10"/>
        <v>7</v>
      </c>
    </row>
    <row r="67" spans="1:13" s="40" customFormat="1" ht="8.25" customHeight="1" x14ac:dyDescent="0.2">
      <c r="A67" s="50"/>
      <c r="B67" s="20"/>
      <c r="C67" s="33"/>
      <c r="D67" s="33"/>
      <c r="E67" s="55"/>
      <c r="F67" s="33"/>
      <c r="G67" s="34"/>
      <c r="H67" s="35"/>
      <c r="I67" s="36"/>
      <c r="J67" s="37"/>
      <c r="K67" s="38"/>
      <c r="L67" s="39"/>
    </row>
    <row r="68" spans="1:13" ht="17.25" customHeight="1" x14ac:dyDescent="0.2">
      <c r="A68" s="51"/>
      <c r="B68" s="52" t="s">
        <v>84</v>
      </c>
      <c r="C68" s="14">
        <f>SUM(C9:C66)</f>
        <v>320066909.86000007</v>
      </c>
      <c r="D68" s="14">
        <f>SUM(D9:D66)</f>
        <v>300016946.14999992</v>
      </c>
      <c r="E68" s="32">
        <f>SUM(E9:E66)</f>
        <v>12844</v>
      </c>
      <c r="F68" s="11">
        <f>SUM(F9:F66)</f>
        <v>79314.42</v>
      </c>
      <c r="G68" s="22">
        <f>+E68/F68</f>
        <v>0.16193776617164948</v>
      </c>
      <c r="H68" s="14">
        <f>+D68/F68</f>
        <v>3782.6280032054692</v>
      </c>
      <c r="I68" s="24">
        <f>(H68-$H$68)/$H$68</f>
        <v>0</v>
      </c>
      <c r="J68" s="3"/>
      <c r="L68" s="32">
        <f t="shared" si="6"/>
        <v>23358.528974618494</v>
      </c>
    </row>
    <row r="69" spans="1:13" ht="7.5" customHeight="1" x14ac:dyDescent="0.2"/>
    <row r="70" spans="1:13" x14ac:dyDescent="0.2">
      <c r="F70" s="5" t="s">
        <v>85</v>
      </c>
      <c r="G70" s="23">
        <f>MIN(G9:G66)</f>
        <v>0.10068668317928271</v>
      </c>
      <c r="H70" s="13">
        <f>MIN(H9:H66)</f>
        <v>2403.2337604632498</v>
      </c>
      <c r="I70" s="25">
        <f>MIN(I9:I66)</f>
        <v>-0.36466558212261291</v>
      </c>
      <c r="J70" s="30" t="s">
        <v>90</v>
      </c>
      <c r="L70" s="6">
        <f>MIN(L9:L66)</f>
        <v>14311.927482517482</v>
      </c>
    </row>
    <row r="71" spans="1:13" x14ac:dyDescent="0.2">
      <c r="F71" s="5" t="s">
        <v>86</v>
      </c>
      <c r="G71" s="23">
        <f>MAX(G9:G66)</f>
        <v>0.23550739633949494</v>
      </c>
      <c r="H71" s="13">
        <f>MAX(H9:H66)</f>
        <v>5070.4570905889095</v>
      </c>
      <c r="I71" s="25">
        <f>MAX(I9:I66)</f>
        <v>0.34045882552873558</v>
      </c>
      <c r="J71" s="30" t="s">
        <v>91</v>
      </c>
      <c r="L71" s="6">
        <f>MAX(L9:L66)</f>
        <v>33040.421000000002</v>
      </c>
    </row>
    <row r="72" spans="1:13" ht="6" customHeight="1" x14ac:dyDescent="0.2"/>
    <row r="73" spans="1:13" x14ac:dyDescent="0.2">
      <c r="B73" s="15" t="s">
        <v>157</v>
      </c>
    </row>
    <row r="74" spans="1:13" x14ac:dyDescent="0.2">
      <c r="B74" s="15" t="s">
        <v>87</v>
      </c>
      <c r="L74" s="15"/>
    </row>
    <row r="75" spans="1:13" x14ac:dyDescent="0.2">
      <c r="B75" s="15" t="s">
        <v>88</v>
      </c>
      <c r="L75" s="15"/>
    </row>
    <row r="76" spans="1:13" x14ac:dyDescent="0.2">
      <c r="B76" s="56" t="s">
        <v>150</v>
      </c>
    </row>
    <row r="77" spans="1:13" x14ac:dyDescent="0.2">
      <c r="B77" s="53"/>
    </row>
    <row r="78" spans="1:13" x14ac:dyDescent="0.2">
      <c r="B78" s="53"/>
      <c r="C78" s="16"/>
    </row>
    <row r="79" spans="1:13" x14ac:dyDescent="0.2">
      <c r="C79" s="15"/>
      <c r="D79" s="15"/>
      <c r="E79" s="15"/>
      <c r="F79" s="17"/>
      <c r="G79" s="15"/>
      <c r="H79" s="15"/>
      <c r="I79" s="15"/>
      <c r="J79" s="15"/>
    </row>
    <row r="80" spans="1:13" x14ac:dyDescent="0.2">
      <c r="C80" s="15"/>
      <c r="D80" s="15"/>
      <c r="E80" s="15"/>
      <c r="F80" s="17"/>
      <c r="G80" s="15"/>
      <c r="H80" s="15"/>
      <c r="I80" s="15"/>
      <c r="J80" s="15"/>
    </row>
    <row r="81" spans="2:10" x14ac:dyDescent="0.2">
      <c r="B81" s="15"/>
      <c r="C81" s="15"/>
      <c r="D81" s="15"/>
      <c r="E81" s="54"/>
      <c r="F81" s="17"/>
      <c r="G81" s="15"/>
      <c r="H81" s="15"/>
      <c r="I81" s="15"/>
      <c r="J81" s="15"/>
    </row>
  </sheetData>
  <pageMargins left="0.5" right="0.2" top="0.5" bottom="0.5" header="0.25" footer="0.2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"/>
  <sheetViews>
    <sheetView workbookViewId="0">
      <selection activeCell="D57" sqref="D57"/>
    </sheetView>
  </sheetViews>
  <sheetFormatPr defaultRowHeight="12.75" x14ac:dyDescent="0.2"/>
  <cols>
    <col min="1" max="2" width="9.33203125" style="4"/>
    <col min="3" max="3" width="9.33203125" style="2"/>
    <col min="4" max="15" width="9.33203125" style="1"/>
    <col min="16" max="16384" width="9.33203125" style="4"/>
  </cols>
  <sheetData/>
  <pageMargins left="0.7" right="0.7" top="0.75" bottom="0.75" header="0.3" footer="0.3"/>
  <pageSetup scale="93" fitToHeight="8" orientation="landscape" r:id="rId1"/>
  <headerFooter>
    <oddFooter>&amp;L&amp;D&amp;R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SU</vt:lpstr>
      <vt:lpstr>by district</vt:lpstr>
      <vt:lpstr>'by SU'!Print_Area</vt:lpstr>
      <vt:lpstr>'by SU'!Print_Titles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Tousignant</dc:creator>
  <cp:lastModifiedBy>Brackin, Stephanie</cp:lastModifiedBy>
  <cp:lastPrinted>2015-10-02T18:08:11Z</cp:lastPrinted>
  <dcterms:created xsi:type="dcterms:W3CDTF">2014-09-15T16:08:25Z</dcterms:created>
  <dcterms:modified xsi:type="dcterms:W3CDTF">2017-12-27T18:56:43Z</dcterms:modified>
</cp:coreProperties>
</file>