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590" windowHeight="9270" activeTab="0"/>
  </bookViews>
  <sheets>
    <sheet name="Sheet1" sheetId="1" r:id="rId1"/>
  </sheets>
  <definedNames>
    <definedName name="_xlnm.Print_Titles" localSheetId="0">'Sheet1'!$A:$D,'Sheet1'!$1:$1</definedName>
    <definedName name="QB_COLUMN_29" localSheetId="0" hidden="1">'Sheet1'!#REF!</definedName>
    <definedName name="QB_DATA_0" localSheetId="0" hidden="1">'Sheet1'!$8:$8,'Sheet1'!$9:$9,'Sheet1'!$13:$13,'Sheet1'!$14:$14,'Sheet1'!$15:$15,'Sheet1'!$16:$16,'Sheet1'!$18:$18,'Sheet1'!$19:$19,'Sheet1'!$20:$20,'Sheet1'!$21:$21,'Sheet1'!$22:$22,'Sheet1'!$23:$23,'Sheet1'!$24:$24,'Sheet1'!#REF!,'Sheet1'!$29:$29,'Sheet1'!$30:$30</definedName>
    <definedName name="QB_DATA_1" localSheetId="0" hidden="1">'Sheet1'!$34:$34,'Sheet1'!$35:$35,'Sheet1'!$36:$36,'Sheet1'!$38:$38,'Sheet1'!$39:$39,'Sheet1'!$40:$40,'Sheet1'!$41:$41,'Sheet1'!$42:$42,'Sheet1'!$43:$43,'Sheet1'!$44:$44,'Sheet1'!$45:$45,'Sheet1'!#REF!,'Sheet1'!$49:$49</definedName>
    <definedName name="QB_FORMULA_0" localSheetId="0" hidden="1">'Sheet1'!$E$10,'Sheet1'!#REF!,'Sheet1'!$E$17,'Sheet1'!$E$25,'Sheet1'!#REF!,'Sheet1'!$E$26,'Sheet1'!$E$31,'Sheet1'!$E$37,'Sheet1'!$E$46,'Sheet1'!$E$47,'Sheet1'!$E$48,'Sheet1'!$E$50,'Sheet1'!$E$51,'Sheet1'!$E$52,'Sheet1'!$E$53</definedName>
    <definedName name="QB_ROW_110250" localSheetId="0" hidden="1">'Sheet1'!$B$9</definedName>
    <definedName name="QB_ROW_112260" localSheetId="0" hidden="1">'Sheet1'!$B$13</definedName>
    <definedName name="QB_ROW_114260" localSheetId="0" hidden="1">'Sheet1'!$B$16</definedName>
    <definedName name="QB_ROW_121250" localSheetId="0" hidden="1">'Sheet1'!$B$42</definedName>
    <definedName name="QB_ROW_129250" localSheetId="0" hidden="1">'Sheet1'!$B$45</definedName>
    <definedName name="QB_ROW_138250" localSheetId="0" hidden="1">'Sheet1'!$B$23</definedName>
    <definedName name="QB_ROW_141250" localSheetId="0" hidden="1">'Sheet1'!$B$41</definedName>
    <definedName name="QB_ROW_143250" localSheetId="0" hidden="1">'Sheet1'!$B$21</definedName>
    <definedName name="QB_ROW_144250" localSheetId="0" hidden="1">'Sheet1'!$B$18</definedName>
    <definedName name="QB_ROW_145250" localSheetId="0" hidden="1">'Sheet1'!$B$19</definedName>
    <definedName name="QB_ROW_15240" localSheetId="0" hidden="1">'Sheet1'!#REF!</definedName>
    <definedName name="QB_ROW_153040" localSheetId="0" hidden="1">'Sheet1'!$B$11</definedName>
    <definedName name="QB_ROW_153340" localSheetId="0" hidden="1">'Sheet1'!$B$25</definedName>
    <definedName name="QB_ROW_182040" localSheetId="0" hidden="1">'Sheet1'!$B$7</definedName>
    <definedName name="QB_ROW_182340" localSheetId="0" hidden="1">'Sheet1'!$B$10</definedName>
    <definedName name="QB_ROW_18301" localSheetId="0" hidden="1">'Sheet1'!#REF!</definedName>
    <definedName name="QB_ROW_183030" localSheetId="0" hidden="1">'Sheet1'!#REF!</definedName>
    <definedName name="QB_ROW_183330" localSheetId="0" hidden="1">'Sheet1'!$A$50</definedName>
    <definedName name="QB_ROW_184050" localSheetId="0" hidden="1">'Sheet1'!$B$12</definedName>
    <definedName name="QB_ROW_184350" localSheetId="0" hidden="1">'Sheet1'!$C$17</definedName>
    <definedName name="QB_ROW_185260" localSheetId="0" hidden="1">'Sheet1'!$B$15</definedName>
    <definedName name="QB_ROW_187040" localSheetId="0" hidden="1">'Sheet1'!$B$28</definedName>
    <definedName name="QB_ROW_187340" localSheetId="0" hidden="1">'Sheet1'!$B$31</definedName>
    <definedName name="QB_ROW_188040" localSheetId="0" hidden="1">'Sheet1'!$B$32</definedName>
    <definedName name="QB_ROW_188340" localSheetId="0" hidden="1">'Sheet1'!$B$46</definedName>
    <definedName name="QB_ROW_19011" localSheetId="0" hidden="1">'Sheet1'!#REF!</definedName>
    <definedName name="QB_ROW_19311" localSheetId="0" hidden="1">'Sheet1'!#REF!</definedName>
    <definedName name="QB_ROW_20031" localSheetId="0" hidden="1">'Sheet1'!#REF!</definedName>
    <definedName name="QB_ROW_20331" localSheetId="0" hidden="1">'Sheet1'!#REF!</definedName>
    <definedName name="QB_ROW_205250" localSheetId="0" hidden="1">'Sheet1'!$B$38</definedName>
    <definedName name="QB_ROW_207260" localSheetId="0" hidden="1">'Sheet1'!$B$35</definedName>
    <definedName name="QB_ROW_208260" localSheetId="0" hidden="1">'Sheet1'!$B$36</definedName>
    <definedName name="QB_ROW_209260" localSheetId="0" hidden="1">'Sheet1'!$B$34</definedName>
    <definedName name="QB_ROW_21031" localSheetId="0" hidden="1">'Sheet1'!$B$27</definedName>
    <definedName name="QB_ROW_211250" localSheetId="0" hidden="1">'Sheet1'!$B$20</definedName>
    <definedName name="QB_ROW_21250" localSheetId="0" hidden="1">'Sheet1'!$B$8</definedName>
    <definedName name="QB_ROW_21331" localSheetId="0" hidden="1">'Sheet1'!$A$47</definedName>
    <definedName name="QB_ROW_214250" localSheetId="0" hidden="1">'Sheet1'!$B$22</definedName>
    <definedName name="QB_ROW_22011" localSheetId="0" hidden="1">'Sheet1'!#REF!</definedName>
    <definedName name="QB_ROW_22311" localSheetId="0" hidden="1">'Sheet1'!#REF!</definedName>
    <definedName name="QB_ROW_223250" localSheetId="0" hidden="1">'Sheet1'!$B$44</definedName>
    <definedName name="QB_ROW_23021" localSheetId="0" hidden="1">'Sheet1'!#REF!</definedName>
    <definedName name="QB_ROW_23321" localSheetId="0" hidden="1">'Sheet1'!#REF!</definedName>
    <definedName name="QB_ROW_234250" localSheetId="0" hidden="1">'Sheet1'!$B$40</definedName>
    <definedName name="QB_ROW_239240" localSheetId="0" hidden="1">'Sheet1'!$B$49</definedName>
    <definedName name="QB_ROW_240050" localSheetId="0" hidden="1">'Sheet1'!$B$33</definedName>
    <definedName name="QB_ROW_240350" localSheetId="0" hidden="1">'Sheet1'!$C$37</definedName>
    <definedName name="QB_ROW_3240" localSheetId="0" hidden="1">'Sheet1'!#REF!</definedName>
    <definedName name="QB_ROW_71260" localSheetId="0" hidden="1">'Sheet1'!$B$14</definedName>
    <definedName name="QB_ROW_72250" localSheetId="0" hidden="1">'Sheet1'!$B$29</definedName>
    <definedName name="QB_ROW_75250" localSheetId="0" hidden="1">'Sheet1'!$B$30</definedName>
    <definedName name="QB_ROW_78250" localSheetId="0" hidden="1">'Sheet1'!$B$39</definedName>
    <definedName name="QB_ROW_84250" localSheetId="0" hidden="1">'Sheet1'!$B$43</definedName>
    <definedName name="QB_ROW_86321" localSheetId="0" hidden="1">'Sheet1'!#REF!</definedName>
    <definedName name="QB_ROW_87031" localSheetId="0" hidden="1">'Sheet1'!#REF!</definedName>
    <definedName name="QB_ROW_87331" localSheetId="0" hidden="1">'Sheet1'!#REF!</definedName>
    <definedName name="QB_ROW_97250" localSheetId="0" hidden="1">'Sheet1'!$B$24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20190701</definedName>
  </definedNames>
  <calcPr fullCalcOnLoad="1"/>
</workbook>
</file>

<file path=xl/sharedStrings.xml><?xml version="1.0" encoding="utf-8"?>
<sst xmlns="http://schemas.openxmlformats.org/spreadsheetml/2006/main" count="41" uniqueCount="41">
  <si>
    <t>300 · Income</t>
  </si>
  <si>
    <t>310 · Tuition Income</t>
  </si>
  <si>
    <t>320 · Transportation Income</t>
  </si>
  <si>
    <t>400 · Program Expenses.</t>
  </si>
  <si>
    <t>405 · Program Staff</t>
  </si>
  <si>
    <t>410 · Staff Salaries</t>
  </si>
  <si>
    <t>415 · Payroll Tax Expense</t>
  </si>
  <si>
    <t>420 · Health Insurance</t>
  </si>
  <si>
    <t>425 · Education &amp; Training</t>
  </si>
  <si>
    <t>440 · Occupational Therapy</t>
  </si>
  <si>
    <t>445 · Speech Therapy</t>
  </si>
  <si>
    <t>455 · Student Food</t>
  </si>
  <si>
    <t>465 · Student Activities</t>
  </si>
  <si>
    <t>475 · Credit  Card Charges</t>
  </si>
  <si>
    <t>490 · Vehicle</t>
  </si>
  <si>
    <t>495 · Depreciation</t>
  </si>
  <si>
    <t>Expense</t>
  </si>
  <si>
    <t>500 · Occupancy</t>
  </si>
  <si>
    <t>505 · Rent</t>
  </si>
  <si>
    <t>510 · Communications</t>
  </si>
  <si>
    <t>600 · General &amp; Administrative</t>
  </si>
  <si>
    <t>602 · Admin Ass't</t>
  </si>
  <si>
    <t>605 · Wages</t>
  </si>
  <si>
    <t>615 · Allocated Payroll Tax</t>
  </si>
  <si>
    <t>620 · Allocated Health Insurance</t>
  </si>
  <si>
    <t>625 · Executive Director</t>
  </si>
  <si>
    <t>635 · MBCo</t>
  </si>
  <si>
    <t>637 · Accounting</t>
  </si>
  <si>
    <t>650 · Computer</t>
  </si>
  <si>
    <t>670 · Insurance</t>
  </si>
  <si>
    <t>675 · Legal Fees</t>
  </si>
  <si>
    <t>680 · Interest</t>
  </si>
  <si>
    <t>685 · Misc</t>
  </si>
  <si>
    <t>INSPIRE</t>
  </si>
  <si>
    <t>Income and Expense</t>
  </si>
  <si>
    <t>For the</t>
  </si>
  <si>
    <t>2 Months</t>
  </si>
  <si>
    <t xml:space="preserve"> Aug 31</t>
  </si>
  <si>
    <t>July</t>
  </si>
  <si>
    <t>Aug</t>
  </si>
  <si>
    <t>815 Fundraising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</si>
</sst>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3"/>
  <sheetViews>
    <sheetView tabSelected="1" zoomScalePageLayoutView="0" workbookViewId="0" topLeftCell="A1">
      <selection activeCell="J4" sqref="J4"/>
    </sheetView>
  </sheetViews>
  <sheetFormatPr defaultColWidth="9.140625" defaultRowHeight="19.5" customHeight="1"/>
  <cols>
    <col min="1" max="3" width="3.00390625" style="8" customWidth="1"/>
    <col min="4" max="4" width="23.7109375" style="8" customWidth="1"/>
    <col min="5" max="5" width="10.8515625" style="11" bestFit="1" customWidth="1"/>
    <col min="6" max="7" width="10.421875" style="7" bestFit="1" customWidth="1"/>
    <col min="8" max="16384" width="9.140625" style="2" customWidth="1"/>
  </cols>
  <sheetData>
    <row r="1" spans="2:9" s="1" customFormat="1" ht="19.5" customHeight="1">
      <c r="B1" s="3"/>
      <c r="C1" s="3"/>
      <c r="D1" s="3"/>
      <c r="E1" s="3" t="s">
        <v>33</v>
      </c>
      <c r="F1" s="3"/>
      <c r="G1" s="3"/>
      <c r="H1" s="3"/>
      <c r="I1" s="3"/>
    </row>
    <row r="2" spans="2:9" ht="19.5" customHeight="1">
      <c r="B2" s="3"/>
      <c r="C2" s="3"/>
      <c r="D2" s="3"/>
      <c r="E2" s="3" t="s">
        <v>34</v>
      </c>
      <c r="F2" s="3"/>
      <c r="G2" s="3"/>
      <c r="H2" s="3"/>
      <c r="I2" s="3"/>
    </row>
    <row r="3" spans="2:9" ht="19.5" customHeight="1">
      <c r="B3" s="3"/>
      <c r="C3" s="3"/>
      <c r="D3" s="3"/>
      <c r="E3" s="3" t="s">
        <v>35</v>
      </c>
      <c r="F3" s="3"/>
      <c r="G3" s="3"/>
      <c r="H3" s="3"/>
      <c r="I3" s="3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3"/>
      <c r="B5" s="3"/>
      <c r="C5" s="3"/>
      <c r="D5" s="3"/>
      <c r="E5" s="3" t="s">
        <v>36</v>
      </c>
      <c r="F5" s="3"/>
      <c r="G5" s="3"/>
      <c r="H5" s="3"/>
      <c r="I5" s="3"/>
    </row>
    <row r="6" spans="1:9" ht="19.5" customHeight="1">
      <c r="A6" s="3"/>
      <c r="B6" s="3"/>
      <c r="C6" s="3"/>
      <c r="D6" s="3"/>
      <c r="E6" s="4" t="s">
        <v>37</v>
      </c>
      <c r="F6" s="4" t="s">
        <v>38</v>
      </c>
      <c r="G6" s="4" t="s">
        <v>39</v>
      </c>
      <c r="H6" s="3"/>
      <c r="I6" s="3"/>
    </row>
    <row r="7" spans="1:5" ht="19.5" customHeight="1">
      <c r="A7" s="5"/>
      <c r="B7" s="5" t="s">
        <v>0</v>
      </c>
      <c r="C7" s="5"/>
      <c r="D7" s="5"/>
      <c r="E7" s="6"/>
    </row>
    <row r="8" spans="1:7" ht="19.5" customHeight="1">
      <c r="A8" s="5"/>
      <c r="B8" s="5" t="s">
        <v>1</v>
      </c>
      <c r="D8" s="5"/>
      <c r="E8" s="6">
        <v>255947.34</v>
      </c>
      <c r="F8" s="7">
        <v>131920.89</v>
      </c>
      <c r="G8" s="7">
        <f>E8-F8</f>
        <v>124026.44999999998</v>
      </c>
    </row>
    <row r="9" spans="1:7" ht="19.5" customHeight="1">
      <c r="A9" s="5"/>
      <c r="B9" s="5" t="s">
        <v>2</v>
      </c>
      <c r="D9" s="5"/>
      <c r="E9" s="9">
        <v>8748</v>
      </c>
      <c r="F9" s="10">
        <v>5046</v>
      </c>
      <c r="G9" s="10">
        <f>E9-F9</f>
        <v>3702</v>
      </c>
    </row>
    <row r="10" spans="1:7" ht="19.5" customHeight="1">
      <c r="A10" s="5"/>
      <c r="B10" s="5"/>
      <c r="C10" s="5"/>
      <c r="D10" s="5"/>
      <c r="E10" s="9">
        <f>ROUND(SUM(E7:E9),5)</f>
        <v>264695.34</v>
      </c>
      <c r="F10" s="9">
        <f>ROUND(SUM(F7:F9),5)</f>
        <v>136966.89</v>
      </c>
      <c r="G10" s="10">
        <f>E10-F10</f>
        <v>127728.45000000001</v>
      </c>
    </row>
    <row r="11" spans="1:5" ht="19.5" customHeight="1">
      <c r="A11" s="5"/>
      <c r="B11" s="5" t="s">
        <v>3</v>
      </c>
      <c r="C11" s="5"/>
      <c r="D11" s="5"/>
      <c r="E11" s="6"/>
    </row>
    <row r="12" spans="1:5" ht="19.5" customHeight="1">
      <c r="A12" s="5"/>
      <c r="B12" s="5" t="s">
        <v>4</v>
      </c>
      <c r="D12" s="5"/>
      <c r="E12" s="6"/>
    </row>
    <row r="13" spans="1:7" ht="19.5" customHeight="1">
      <c r="A13" s="5"/>
      <c r="B13" s="5" t="s">
        <v>5</v>
      </c>
      <c r="C13" s="5"/>
      <c r="E13" s="6">
        <f>140885.51+5834</f>
        <v>146719.51</v>
      </c>
      <c r="F13" s="7">
        <v>79208.78</v>
      </c>
      <c r="G13" s="7">
        <f aca="true" t="shared" si="0" ref="G13:G26">E13-F13</f>
        <v>67510.73000000001</v>
      </c>
    </row>
    <row r="14" spans="1:7" ht="19.5" customHeight="1">
      <c r="A14" s="5"/>
      <c r="B14" s="5" t="s">
        <v>6</v>
      </c>
      <c r="C14" s="5"/>
      <c r="E14" s="6">
        <v>12413.6</v>
      </c>
      <c r="F14" s="7">
        <v>6776.4</v>
      </c>
      <c r="G14" s="7">
        <f t="shared" si="0"/>
        <v>5637.200000000001</v>
      </c>
    </row>
    <row r="15" spans="1:7" ht="19.5" customHeight="1">
      <c r="A15" s="5"/>
      <c r="B15" s="5" t="s">
        <v>7</v>
      </c>
      <c r="C15" s="5"/>
      <c r="E15" s="6">
        <f>16822.96-5834</f>
        <v>10988.96</v>
      </c>
      <c r="F15" s="7">
        <v>4752.23</v>
      </c>
      <c r="G15" s="7">
        <f t="shared" si="0"/>
        <v>6236.73</v>
      </c>
    </row>
    <row r="16" spans="1:7" ht="19.5" customHeight="1">
      <c r="A16" s="5"/>
      <c r="B16" s="5" t="s">
        <v>8</v>
      </c>
      <c r="C16" s="5"/>
      <c r="E16" s="9">
        <v>380</v>
      </c>
      <c r="F16" s="10">
        <v>380</v>
      </c>
      <c r="G16" s="10">
        <v>0</v>
      </c>
    </row>
    <row r="17" spans="1:7" ht="19.5" customHeight="1">
      <c r="A17" s="5"/>
      <c r="B17" s="5"/>
      <c r="C17" s="5"/>
      <c r="D17" s="5"/>
      <c r="E17" s="6">
        <f>ROUND(SUM(E12:E16),5)</f>
        <v>170502.07</v>
      </c>
      <c r="F17" s="6">
        <f>ROUND(SUM(F12:F16),5)</f>
        <v>91117.41</v>
      </c>
      <c r="G17" s="7">
        <f t="shared" si="0"/>
        <v>79384.66</v>
      </c>
    </row>
    <row r="18" spans="1:7" ht="19.5" customHeight="1">
      <c r="A18" s="5"/>
      <c r="B18" s="5" t="s">
        <v>9</v>
      </c>
      <c r="D18" s="5"/>
      <c r="E18" s="6">
        <v>6075</v>
      </c>
      <c r="F18" s="7">
        <v>3075</v>
      </c>
      <c r="G18" s="7">
        <f t="shared" si="0"/>
        <v>3000</v>
      </c>
    </row>
    <row r="19" spans="1:7" ht="19.5" customHeight="1">
      <c r="A19" s="5"/>
      <c r="B19" s="5" t="s">
        <v>10</v>
      </c>
      <c r="D19" s="5"/>
      <c r="E19" s="6">
        <v>4059.7</v>
      </c>
      <c r="F19" s="7">
        <v>2709.7</v>
      </c>
      <c r="G19" s="7">
        <f t="shared" si="0"/>
        <v>1350</v>
      </c>
    </row>
    <row r="20" spans="1:7" ht="19.5" customHeight="1">
      <c r="A20" s="5"/>
      <c r="B20" s="5" t="s">
        <v>11</v>
      </c>
      <c r="D20" s="5"/>
      <c r="E20" s="6">
        <v>2447.79</v>
      </c>
      <c r="F20" s="7">
        <v>1697.79</v>
      </c>
      <c r="G20" s="7">
        <f t="shared" si="0"/>
        <v>750</v>
      </c>
    </row>
    <row r="21" spans="1:7" ht="19.5" customHeight="1">
      <c r="A21" s="5"/>
      <c r="B21" s="5" t="s">
        <v>12</v>
      </c>
      <c r="D21" s="5"/>
      <c r="E21" s="6">
        <v>277.5</v>
      </c>
      <c r="F21" s="7">
        <v>180</v>
      </c>
      <c r="G21" s="7">
        <f t="shared" si="0"/>
        <v>97.5</v>
      </c>
    </row>
    <row r="22" spans="1:7" ht="19.5" customHeight="1">
      <c r="A22" s="5"/>
      <c r="B22" s="5" t="s">
        <v>13</v>
      </c>
      <c r="D22" s="5"/>
      <c r="E22" s="6">
        <f>3384.2-1500</f>
        <v>1884.1999999999998</v>
      </c>
      <c r="F22" s="7">
        <v>924.7</v>
      </c>
      <c r="G22" s="7">
        <f t="shared" si="0"/>
        <v>959.4999999999998</v>
      </c>
    </row>
    <row r="23" spans="1:7" ht="19.5" customHeight="1">
      <c r="A23" s="5"/>
      <c r="B23" s="5" t="s">
        <v>14</v>
      </c>
      <c r="D23" s="5"/>
      <c r="E23" s="6">
        <f>1583.83+1500</f>
        <v>3083.83</v>
      </c>
      <c r="F23" s="7">
        <v>1583.83</v>
      </c>
      <c r="G23" s="7">
        <f t="shared" si="0"/>
        <v>1500</v>
      </c>
    </row>
    <row r="24" spans="1:7" ht="19.5" customHeight="1">
      <c r="A24" s="5"/>
      <c r="B24" s="5" t="s">
        <v>15</v>
      </c>
      <c r="D24" s="5"/>
      <c r="E24" s="9">
        <v>5000</v>
      </c>
      <c r="F24" s="10">
        <v>2500</v>
      </c>
      <c r="G24" s="10">
        <f t="shared" si="0"/>
        <v>2500</v>
      </c>
    </row>
    <row r="25" spans="1:7" ht="19.5" customHeight="1">
      <c r="A25" s="5"/>
      <c r="B25" s="5"/>
      <c r="C25" s="5"/>
      <c r="D25" s="5"/>
      <c r="E25" s="9">
        <f>ROUND(E11+SUM(E17:E24),5)</f>
        <v>193330.09</v>
      </c>
      <c r="F25" s="9">
        <f>ROUND(F11+SUM(F17:F24),5)</f>
        <v>103788.43</v>
      </c>
      <c r="G25" s="10">
        <f t="shared" si="0"/>
        <v>89541.66</v>
      </c>
    </row>
    <row r="26" spans="1:7" ht="19.5" customHeight="1">
      <c r="A26" s="5"/>
      <c r="B26" s="5"/>
      <c r="C26" s="5"/>
      <c r="D26" s="5"/>
      <c r="E26" s="9">
        <f>E10-E25</f>
        <v>71365.25000000003</v>
      </c>
      <c r="F26" s="9">
        <f>F10-F25</f>
        <v>33178.46000000002</v>
      </c>
      <c r="G26" s="10">
        <f t="shared" si="0"/>
        <v>38186.79000000001</v>
      </c>
    </row>
    <row r="27" spans="2:5" ht="19.5" customHeight="1">
      <c r="B27" s="5" t="s">
        <v>16</v>
      </c>
      <c r="C27" s="5"/>
      <c r="D27" s="5"/>
      <c r="E27" s="6"/>
    </row>
    <row r="28" spans="1:5" ht="19.5" customHeight="1">
      <c r="A28" s="5"/>
      <c r="B28" s="5" t="s">
        <v>17</v>
      </c>
      <c r="C28" s="5"/>
      <c r="D28" s="5"/>
      <c r="E28" s="6"/>
    </row>
    <row r="29" spans="1:7" ht="19.5" customHeight="1">
      <c r="A29" s="5"/>
      <c r="B29" s="5" t="s">
        <v>18</v>
      </c>
      <c r="D29" s="5"/>
      <c r="E29" s="6">
        <v>11574</v>
      </c>
      <c r="F29" s="7">
        <v>5787</v>
      </c>
      <c r="G29" s="7">
        <f>E29-F29</f>
        <v>5787</v>
      </c>
    </row>
    <row r="30" spans="1:7" ht="19.5" customHeight="1">
      <c r="A30" s="5"/>
      <c r="B30" s="5" t="s">
        <v>19</v>
      </c>
      <c r="D30" s="5"/>
      <c r="E30" s="9">
        <v>1180.71</v>
      </c>
      <c r="F30" s="10">
        <v>593.2</v>
      </c>
      <c r="G30" s="10">
        <f>E30-F30</f>
        <v>587.51</v>
      </c>
    </row>
    <row r="31" spans="1:7" ht="19.5" customHeight="1">
      <c r="A31" s="5"/>
      <c r="B31" s="5"/>
      <c r="C31" s="5"/>
      <c r="D31" s="5"/>
      <c r="E31" s="9">
        <f>ROUND(SUM(E28:E30),5)</f>
        <v>12754.71</v>
      </c>
      <c r="F31" s="9">
        <f>ROUND(SUM(F28:F30),5)</f>
        <v>6380.2</v>
      </c>
      <c r="G31" s="10">
        <f>E31-F31</f>
        <v>6374.509999999999</v>
      </c>
    </row>
    <row r="32" spans="1:5" ht="19.5" customHeight="1">
      <c r="A32" s="5"/>
      <c r="B32" s="5" t="s">
        <v>20</v>
      </c>
      <c r="C32" s="5"/>
      <c r="D32" s="5"/>
      <c r="E32" s="6"/>
    </row>
    <row r="33" spans="1:5" ht="19.5" customHeight="1">
      <c r="A33" s="5"/>
      <c r="B33" s="5" t="s">
        <v>21</v>
      </c>
      <c r="D33" s="5"/>
      <c r="E33" s="6"/>
    </row>
    <row r="34" spans="1:7" ht="19.5" customHeight="1">
      <c r="A34" s="5"/>
      <c r="B34" s="5" t="s">
        <v>22</v>
      </c>
      <c r="C34" s="5"/>
      <c r="E34" s="6">
        <v>8100.1</v>
      </c>
      <c r="F34" s="7">
        <v>3300</v>
      </c>
      <c r="G34" s="7">
        <f aca="true" t="shared" si="1" ref="G34:G50">E34-F34</f>
        <v>4800.1</v>
      </c>
    </row>
    <row r="35" spans="1:7" ht="19.5" customHeight="1">
      <c r="A35" s="5"/>
      <c r="B35" s="5" t="s">
        <v>23</v>
      </c>
      <c r="C35" s="5"/>
      <c r="E35" s="6">
        <v>300</v>
      </c>
      <c r="F35" s="7">
        <v>400</v>
      </c>
      <c r="G35" s="7">
        <f t="shared" si="1"/>
        <v>-100</v>
      </c>
    </row>
    <row r="36" spans="1:7" ht="19.5" customHeight="1">
      <c r="A36" s="5"/>
      <c r="B36" s="5" t="s">
        <v>24</v>
      </c>
      <c r="C36" s="5"/>
      <c r="E36" s="9">
        <v>450</v>
      </c>
      <c r="F36" s="10">
        <v>250</v>
      </c>
      <c r="G36" s="10">
        <f t="shared" si="1"/>
        <v>200</v>
      </c>
    </row>
    <row r="37" spans="1:7" ht="19.5" customHeight="1">
      <c r="A37" s="5"/>
      <c r="B37" s="5"/>
      <c r="C37" s="5"/>
      <c r="D37" s="5"/>
      <c r="E37" s="6">
        <f>ROUND(SUM(E33:E36),5)</f>
        <v>8850.1</v>
      </c>
      <c r="F37" s="6">
        <f>ROUND(SUM(F33:F36),5)</f>
        <v>3950</v>
      </c>
      <c r="G37" s="7">
        <f t="shared" si="1"/>
        <v>4900.1</v>
      </c>
    </row>
    <row r="38" spans="1:7" ht="19.5" customHeight="1">
      <c r="A38" s="5"/>
      <c r="B38" s="5" t="s">
        <v>25</v>
      </c>
      <c r="D38" s="5"/>
      <c r="E38" s="6">
        <v>8511.52</v>
      </c>
      <c r="F38" s="7">
        <v>2885</v>
      </c>
      <c r="G38" s="7">
        <f t="shared" si="1"/>
        <v>5626.52</v>
      </c>
    </row>
    <row r="39" spans="1:7" ht="19.5" customHeight="1">
      <c r="A39" s="5"/>
      <c r="B39" s="5" t="s">
        <v>26</v>
      </c>
      <c r="D39" s="5"/>
      <c r="E39" s="6">
        <v>7974.17</v>
      </c>
      <c r="F39" s="7">
        <f>5006.67-1003.75</f>
        <v>4002.92</v>
      </c>
      <c r="G39" s="7">
        <f t="shared" si="1"/>
        <v>3971.25</v>
      </c>
    </row>
    <row r="40" spans="1:7" ht="19.5" customHeight="1">
      <c r="A40" s="5"/>
      <c r="B40" s="5" t="s">
        <v>27</v>
      </c>
      <c r="D40" s="5"/>
      <c r="E40" s="6">
        <v>1003.75</v>
      </c>
      <c r="F40" s="7">
        <v>1003.75</v>
      </c>
      <c r="G40" s="7">
        <f t="shared" si="1"/>
        <v>0</v>
      </c>
    </row>
    <row r="41" spans="1:7" ht="19.5" customHeight="1">
      <c r="A41" s="5"/>
      <c r="B41" s="5" t="s">
        <v>28</v>
      </c>
      <c r="D41" s="5"/>
      <c r="E41" s="6">
        <v>1690</v>
      </c>
      <c r="F41" s="7">
        <v>1690</v>
      </c>
      <c r="G41" s="7">
        <f t="shared" si="1"/>
        <v>0</v>
      </c>
    </row>
    <row r="42" spans="1:7" ht="19.5" customHeight="1">
      <c r="A42" s="5"/>
      <c r="B42" s="5" t="s">
        <v>29</v>
      </c>
      <c r="D42" s="5"/>
      <c r="E42" s="6">
        <v>7298.75</v>
      </c>
      <c r="F42" s="7">
        <v>3613</v>
      </c>
      <c r="G42" s="7">
        <f t="shared" si="1"/>
        <v>3685.75</v>
      </c>
    </row>
    <row r="43" spans="1:7" ht="19.5" customHeight="1">
      <c r="A43" s="5"/>
      <c r="B43" s="5" t="s">
        <v>30</v>
      </c>
      <c r="D43" s="5"/>
      <c r="E43" s="6">
        <v>940</v>
      </c>
      <c r="F43" s="7">
        <v>940</v>
      </c>
      <c r="G43" s="7">
        <f t="shared" si="1"/>
        <v>0</v>
      </c>
    </row>
    <row r="44" spans="1:7" ht="19.5" customHeight="1">
      <c r="A44" s="5"/>
      <c r="B44" s="5" t="s">
        <v>31</v>
      </c>
      <c r="D44" s="5"/>
      <c r="E44" s="6">
        <v>267.97</v>
      </c>
      <c r="F44" s="7">
        <v>191.56</v>
      </c>
      <c r="G44" s="7">
        <f t="shared" si="1"/>
        <v>76.41000000000003</v>
      </c>
    </row>
    <row r="45" spans="1:7" ht="19.5" customHeight="1">
      <c r="A45" s="5"/>
      <c r="B45" s="5" t="s">
        <v>32</v>
      </c>
      <c r="D45" s="5"/>
      <c r="E45" s="9">
        <v>467.62</v>
      </c>
      <c r="F45" s="10">
        <f>16.18+103.77+144.5</f>
        <v>264.45</v>
      </c>
      <c r="G45" s="10">
        <f t="shared" si="1"/>
        <v>203.17000000000002</v>
      </c>
    </row>
    <row r="46" spans="1:7" ht="19.5" customHeight="1">
      <c r="A46" s="5"/>
      <c r="B46" s="5"/>
      <c r="C46" s="5"/>
      <c r="D46" s="5"/>
      <c r="E46" s="9">
        <f>ROUND(E32+SUM(E37:E45),5)</f>
        <v>37003.88</v>
      </c>
      <c r="F46" s="9">
        <f>ROUND(F32+SUM(F37:F45),5)</f>
        <v>18540.68</v>
      </c>
      <c r="G46" s="10">
        <f t="shared" si="1"/>
        <v>18463.199999999997</v>
      </c>
    </row>
    <row r="47" spans="1:7" ht="19.5" customHeight="1">
      <c r="A47" s="5"/>
      <c r="B47" s="5"/>
      <c r="C47" s="5"/>
      <c r="D47" s="5"/>
      <c r="E47" s="9">
        <f>ROUND(SUM(E27:E27)+E31+E46,5)</f>
        <v>49758.59</v>
      </c>
      <c r="F47" s="9">
        <f>ROUND(SUM(F27:F27)+F31+F46,5)</f>
        <v>24920.88</v>
      </c>
      <c r="G47" s="10">
        <f t="shared" si="1"/>
        <v>24837.709999999995</v>
      </c>
    </row>
    <row r="48" spans="1:7" ht="19.5" customHeight="1">
      <c r="A48" s="5"/>
      <c r="B48" s="5"/>
      <c r="C48" s="5"/>
      <c r="D48" s="5"/>
      <c r="E48" s="6" t="e">
        <f>ROUND(#REF!+E26-E47,5)</f>
        <v>#REF!</v>
      </c>
      <c r="F48" s="6">
        <f>ROUND(F2+F26-F47,5)</f>
        <v>8257.58</v>
      </c>
      <c r="G48" s="7" t="e">
        <f t="shared" si="1"/>
        <v>#REF!</v>
      </c>
    </row>
    <row r="49" spans="1:7" ht="19.5" customHeight="1">
      <c r="A49" s="5"/>
      <c r="B49" s="5" t="s">
        <v>40</v>
      </c>
      <c r="C49" s="5"/>
      <c r="D49" s="5"/>
      <c r="E49" s="9">
        <v>1200</v>
      </c>
      <c r="F49" s="10">
        <v>100</v>
      </c>
      <c r="G49" s="10">
        <f t="shared" si="1"/>
        <v>1100</v>
      </c>
    </row>
    <row r="50" spans="1:7" ht="19.5" customHeight="1">
      <c r="A50" s="5"/>
      <c r="B50" s="5"/>
      <c r="C50" s="5"/>
      <c r="D50" s="5"/>
      <c r="E50" s="9" t="e">
        <f>SUM(E48:E49)</f>
        <v>#REF!</v>
      </c>
      <c r="F50" s="9">
        <f>SUM(F48:F49)</f>
        <v>8357.58</v>
      </c>
      <c r="G50" s="10" t="e">
        <f t="shared" si="1"/>
        <v>#REF!</v>
      </c>
    </row>
    <row r="51" spans="1:5" ht="19.5" customHeight="1">
      <c r="A51" s="5"/>
      <c r="B51" s="5"/>
      <c r="C51" s="5"/>
      <c r="D51" s="5"/>
      <c r="E51" s="6"/>
    </row>
    <row r="52" spans="1:5" ht="19.5" customHeight="1">
      <c r="A52" s="5"/>
      <c r="B52" s="5"/>
      <c r="C52" s="5"/>
      <c r="D52" s="5"/>
      <c r="E52" s="6"/>
    </row>
    <row r="53" spans="1:5" ht="19.5" customHeight="1">
      <c r="A53" s="5"/>
      <c r="B53" s="5"/>
      <c r="C53" s="5"/>
      <c r="D53" s="5"/>
      <c r="E53" s="6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Bandler</dc:creator>
  <cp:keywords/>
  <dc:description/>
  <cp:lastModifiedBy>Brad James</cp:lastModifiedBy>
  <dcterms:created xsi:type="dcterms:W3CDTF">2019-08-27T23:00:53Z</dcterms:created>
  <dcterms:modified xsi:type="dcterms:W3CDTF">2019-09-16T13:28:18Z</dcterms:modified>
  <cp:category/>
  <cp:version/>
  <cp:contentType/>
  <cp:contentStatus/>
</cp:coreProperties>
</file>